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4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<sst xmlns="http://schemas.openxmlformats.org/spreadsheetml/2006/main" count="2715" uniqueCount="584">
  <si>
    <t xml:space="preserve">名前</t>
  </si>
  <si>
    <t xml:space="preserve">陣営</t>
  </si>
  <si>
    <t xml:space="preserve">改</t>
  </si>
  <si>
    <t xml:space="preserve">ﾚｱ度</t>
  </si>
  <si>
    <t xml:space="preserve">艦種</t>
  </si>
  <si>
    <t xml:space="preserve">耐久</t>
  </si>
  <si>
    <t xml:space="preserve">装甲</t>
  </si>
  <si>
    <t xml:space="preserve">装填</t>
  </si>
  <si>
    <t xml:space="preserve">火力</t>
  </si>
  <si>
    <t xml:space="preserve">雷装</t>
  </si>
  <si>
    <t xml:space="preserve">回避</t>
  </si>
  <si>
    <t xml:space="preserve">対空</t>
  </si>
  <si>
    <t xml:space="preserve">航空</t>
  </si>
  <si>
    <t xml:space="preserve">消費</t>
  </si>
  <si>
    <t xml:space="preserve">対潜</t>
  </si>
  <si>
    <t xml:space="preserve">速力</t>
  </si>
  <si>
    <t xml:space="preserve">運</t>
  </si>
  <si>
    <t xml:space="preserve">主火力</t>
  </si>
  <si>
    <t xml:space="preserve">副火力</t>
  </si>
  <si>
    <t xml:space="preserve">主火力補正</t>
  </si>
  <si>
    <t xml:space="preserve">副火力補正</t>
  </si>
  <si>
    <t xml:space="preserve">攻撃</t>
  </si>
  <si>
    <t xml:space="preserve">防御</t>
  </si>
  <si>
    <t xml:space="preserve">知略</t>
  </si>
  <si>
    <t xml:space="preserve">政治</t>
  </si>
  <si>
    <t xml:space="preserve">ときのそら</t>
  </si>
  <si>
    <t xml:space="preserve">hololive</t>
  </si>
  <si>
    <t xml:space="preserve">SSR</t>
  </si>
  <si>
    <t xml:space="preserve">空母</t>
  </si>
  <si>
    <t xml:space="preserve">中</t>
  </si>
  <si>
    <t xml:space="preserve">夏色まつり</t>
  </si>
  <si>
    <t xml:space="preserve">SR</t>
  </si>
  <si>
    <t xml:space="preserve">駆逐</t>
  </si>
  <si>
    <t xml:space="preserve">軽</t>
  </si>
  <si>
    <t xml:space="preserve">紫咲シオン</t>
  </si>
  <si>
    <t xml:space="preserve">軽空母</t>
  </si>
  <si>
    <t xml:space="preserve">大神ミオ</t>
  </si>
  <si>
    <t xml:space="preserve">白上フブキ</t>
  </si>
  <si>
    <t xml:space="preserve">百鬼あやめ</t>
  </si>
  <si>
    <t xml:space="preserve">重巡</t>
  </si>
  <si>
    <t xml:space="preserve">湊あくあ</t>
  </si>
  <si>
    <t xml:space="preserve">潜水艦</t>
  </si>
  <si>
    <t xml:space="preserve">キズナアイ</t>
  </si>
  <si>
    <t xml:space="preserve">KizunaAI</t>
  </si>
  <si>
    <t xml:space="preserve">キズナアイ・アニバーサリー</t>
  </si>
  <si>
    <t xml:space="preserve">キズナアイ・エレガント</t>
  </si>
  <si>
    <t xml:space="preserve">キズナアイ・スーパーゲーマー</t>
  </si>
  <si>
    <t xml:space="preserve">戦艦</t>
  </si>
  <si>
    <t xml:space="preserve">重</t>
  </si>
  <si>
    <t xml:space="preserve">エミール・ベルタン改</t>
  </si>
  <si>
    <t xml:space="preserve">アイリス</t>
  </si>
  <si>
    <t xml:space="preserve">〇</t>
  </si>
  <si>
    <t xml:space="preserve">軽巡</t>
  </si>
  <si>
    <t xml:space="preserve">フォルバン改</t>
  </si>
  <si>
    <t xml:space="preserve">エミール・ベルタン</t>
  </si>
  <si>
    <t xml:space="preserve">サン・ルイ</t>
  </si>
  <si>
    <t xml:space="preserve">PR</t>
  </si>
  <si>
    <t xml:space="preserve">ジャンヌ・ダルク</t>
  </si>
  <si>
    <t xml:space="preserve">シャンパーニュ</t>
  </si>
  <si>
    <t xml:space="preserve">シュルクーフ</t>
  </si>
  <si>
    <t xml:space="preserve">フォルバン</t>
  </si>
  <si>
    <t xml:space="preserve">R</t>
  </si>
  <si>
    <t xml:space="preserve">ベアルン</t>
  </si>
  <si>
    <t xml:space="preserve">ル・テメレール</t>
  </si>
  <si>
    <t xml:space="preserve">ル・トリオンファン</t>
  </si>
  <si>
    <t xml:space="preserve">ルピニャート</t>
  </si>
  <si>
    <t xml:space="preserve">ル・マルス改</t>
  </si>
  <si>
    <t xml:space="preserve">ヴィシア</t>
  </si>
  <si>
    <t xml:space="preserve">アルジェリー</t>
  </si>
  <si>
    <t xml:space="preserve">ヴォークラン</t>
  </si>
  <si>
    <t xml:space="preserve">ガスコーニュ</t>
  </si>
  <si>
    <t xml:space="preserve">ガスコーニュ（μ）</t>
  </si>
  <si>
    <t xml:space="preserve">ジャン・バール</t>
  </si>
  <si>
    <t xml:space="preserve">タルテュ</t>
  </si>
  <si>
    <t xml:space="preserve">ダンケルク</t>
  </si>
  <si>
    <t xml:space="preserve">巡洋戦艦</t>
  </si>
  <si>
    <t xml:space="preserve">ラ・ガリソニエール</t>
  </si>
  <si>
    <t xml:space="preserve">リシュリュー</t>
  </si>
  <si>
    <t xml:space="preserve">ル・マラン</t>
  </si>
  <si>
    <t xml:space="preserve">ル・マラン(μ)</t>
  </si>
  <si>
    <t xml:space="preserve">ル・マルス</t>
  </si>
  <si>
    <t xml:space="preserve">ウルゥル</t>
  </si>
  <si>
    <t xml:space="preserve">うたわれるもの</t>
  </si>
  <si>
    <t xml:space="preserve">クオン</t>
  </si>
  <si>
    <t xml:space="preserve">サラァナ</t>
  </si>
  <si>
    <t xml:space="preserve">ネコネ</t>
  </si>
  <si>
    <t xml:space="preserve">フミルィル</t>
  </si>
  <si>
    <t xml:space="preserve">ルルティエ</t>
  </si>
  <si>
    <t xml:space="preserve">カラビニエーレ</t>
  </si>
  <si>
    <t xml:space="preserve">サディア</t>
  </si>
  <si>
    <t xml:space="preserve">コンテ・ディ・カブール</t>
  </si>
  <si>
    <t xml:space="preserve">ザラ</t>
  </si>
  <si>
    <t xml:space="preserve">ジュリオ・チェザーレ</t>
  </si>
  <si>
    <t xml:space="preserve">トレント</t>
  </si>
  <si>
    <t xml:space="preserve">リットリオ</t>
  </si>
  <si>
    <t xml:space="preserve">特装型ブリMKIII</t>
  </si>
  <si>
    <t xml:space="preserve">その他</t>
  </si>
  <si>
    <t xml:space="preserve">UR</t>
  </si>
  <si>
    <t xml:space="preserve">グリーンハート</t>
  </si>
  <si>
    <t xml:space="preserve">ﾈﾌﾟﾃｭｰﾇ</t>
  </si>
  <si>
    <t xml:space="preserve">ネプテューヌ</t>
  </si>
  <si>
    <t xml:space="preserve">ノワール</t>
  </si>
  <si>
    <t xml:space="preserve">パープルハート</t>
  </si>
  <si>
    <t xml:space="preserve">ブラックハート</t>
  </si>
  <si>
    <t xml:space="preserve">ブラン</t>
  </si>
  <si>
    <t xml:space="preserve">ベール</t>
  </si>
  <si>
    <t xml:space="preserve">ホワイトハート</t>
  </si>
  <si>
    <t xml:space="preserve">オクラホマ改</t>
  </si>
  <si>
    <t xml:space="preserve">ユニオン</t>
  </si>
  <si>
    <t xml:space="preserve">ネバダ改</t>
  </si>
  <si>
    <t xml:space="preserve">ポートランド改</t>
  </si>
  <si>
    <t xml:space="preserve">サンディエゴ改</t>
  </si>
  <si>
    <t xml:space="preserve">ボーグ改</t>
  </si>
  <si>
    <t xml:space="preserve">ロング・アイランド改</t>
  </si>
  <si>
    <t xml:space="preserve">レンジャー改</t>
  </si>
  <si>
    <t xml:space="preserve">ラングレー改</t>
  </si>
  <si>
    <t xml:space="preserve">サラトガ改</t>
  </si>
  <si>
    <t xml:space="preserve">ニコラス改</t>
  </si>
  <si>
    <t xml:space="preserve">ハムマン改</t>
  </si>
  <si>
    <t xml:space="preserve">シムス改</t>
  </si>
  <si>
    <t xml:space="preserve">ベイリー改</t>
  </si>
  <si>
    <t xml:space="preserve">アルバコア</t>
  </si>
  <si>
    <t xml:space="preserve">アルバコア(μ)</t>
  </si>
  <si>
    <t xml:space="preserve">カヴァラ</t>
  </si>
  <si>
    <t xml:space="preserve">デイス</t>
  </si>
  <si>
    <t xml:space="preserve">ブルーギル</t>
  </si>
  <si>
    <t xml:space="preserve">アラバマ</t>
  </si>
  <si>
    <t xml:space="preserve">アリゾナ</t>
  </si>
  <si>
    <t xml:space="preserve">ウェストバージニア</t>
  </si>
  <si>
    <t xml:space="preserve">オクラホマ</t>
  </si>
  <si>
    <t xml:space="preserve">N</t>
  </si>
  <si>
    <t xml:space="preserve">カリフォルニア</t>
  </si>
  <si>
    <t xml:space="preserve">コロラド</t>
  </si>
  <si>
    <t xml:space="preserve">サウスダコタ</t>
  </si>
  <si>
    <t xml:space="preserve">ジョージア</t>
  </si>
  <si>
    <t xml:space="preserve">テネシー</t>
  </si>
  <si>
    <t xml:space="preserve">ネバダ</t>
  </si>
  <si>
    <t xml:space="preserve">ノースカロライナ</t>
  </si>
  <si>
    <t xml:space="preserve">ペンシルベニア</t>
  </si>
  <si>
    <t xml:space="preserve">マサチューセッツ</t>
  </si>
  <si>
    <t xml:space="preserve">メリーランド</t>
  </si>
  <si>
    <t xml:space="preserve">ワシントン</t>
  </si>
  <si>
    <t xml:space="preserve">アストリア</t>
  </si>
  <si>
    <t xml:space="preserve">インディアナポリス</t>
  </si>
  <si>
    <t xml:space="preserve">ウィチタ</t>
  </si>
  <si>
    <t xml:space="preserve">ヴィンセンス</t>
  </si>
  <si>
    <t xml:space="preserve">クインシー</t>
  </si>
  <si>
    <t xml:space="preserve">シカゴ</t>
  </si>
  <si>
    <t xml:space="preserve">ソルトレイクシティ</t>
  </si>
  <si>
    <t xml:space="preserve">ノーザンプトン</t>
  </si>
  <si>
    <t xml:space="preserve">ヒューストン</t>
  </si>
  <si>
    <t xml:space="preserve">ブレマートン</t>
  </si>
  <si>
    <t xml:space="preserve">ペンサコーラ</t>
  </si>
  <si>
    <t xml:space="preserve">ポートランド</t>
  </si>
  <si>
    <t xml:space="preserve">ボルチモア</t>
  </si>
  <si>
    <t xml:space="preserve">ボルチモア(μ)</t>
  </si>
  <si>
    <t xml:space="preserve">ミネアポリス</t>
  </si>
  <si>
    <t xml:space="preserve">ヴェスタル</t>
  </si>
  <si>
    <t xml:space="preserve">工作</t>
  </si>
  <si>
    <t xml:space="preserve">アトランタ</t>
  </si>
  <si>
    <t xml:space="preserve">ラフィー改</t>
  </si>
  <si>
    <t xml:space="preserve">オマハ</t>
  </si>
  <si>
    <t xml:space="preserve">クリーブランド</t>
  </si>
  <si>
    <t xml:space="preserve">クリーブランド(μ)</t>
  </si>
  <si>
    <t xml:space="preserve">クリーブランド（μ兵装）</t>
  </si>
  <si>
    <t xml:space="preserve">コロンビア</t>
  </si>
  <si>
    <t xml:space="preserve">コンコード</t>
  </si>
  <si>
    <t xml:space="preserve">サンディエゴ</t>
  </si>
  <si>
    <t xml:space="preserve">サンフアン</t>
  </si>
  <si>
    <t xml:space="preserve">シアトル</t>
  </si>
  <si>
    <t xml:space="preserve">ジュノー（軽巡）</t>
  </si>
  <si>
    <t xml:space="preserve">セントルイス</t>
  </si>
  <si>
    <t xml:space="preserve">デンバー</t>
  </si>
  <si>
    <t xml:space="preserve">バーミンガム</t>
  </si>
  <si>
    <t xml:space="preserve">ビロクシ</t>
  </si>
  <si>
    <t xml:space="preserve">フェニックス</t>
  </si>
  <si>
    <t xml:space="preserve">ブルックリン</t>
  </si>
  <si>
    <t xml:space="preserve">ヘレナ</t>
  </si>
  <si>
    <t xml:space="preserve">ホノルル</t>
  </si>
  <si>
    <t xml:space="preserve">マーブルヘッド</t>
  </si>
  <si>
    <t xml:space="preserve">メンフィス</t>
  </si>
  <si>
    <t xml:space="preserve">モントピリア</t>
  </si>
  <si>
    <t xml:space="preserve">リッチモンド</t>
  </si>
  <si>
    <t xml:space="preserve">リトル・クリーブランド</t>
  </si>
  <si>
    <t xml:space="preserve">リトル・サンディエゴ</t>
  </si>
  <si>
    <t xml:space="preserve">リトル・ヘレナ</t>
  </si>
  <si>
    <t xml:space="preserve">リノ</t>
  </si>
  <si>
    <t xml:space="preserve">ローリー</t>
  </si>
  <si>
    <t xml:space="preserve">インディペンデンス</t>
  </si>
  <si>
    <t xml:space="preserve">カサブランカ</t>
  </si>
  <si>
    <t xml:space="preserve">バターン</t>
  </si>
  <si>
    <t xml:space="preserve">プリンストン</t>
  </si>
  <si>
    <t xml:space="preserve">ボーグ</t>
  </si>
  <si>
    <t xml:space="preserve">ラングレー</t>
  </si>
  <si>
    <t xml:space="preserve">レンジャー</t>
  </si>
  <si>
    <t xml:space="preserve">カッシン改</t>
  </si>
  <si>
    <t xml:space="preserve">ロング・アイランド</t>
  </si>
  <si>
    <t xml:space="preserve">ダウンズ改</t>
  </si>
  <si>
    <t xml:space="preserve">イントレピッド</t>
  </si>
  <si>
    <t xml:space="preserve">エセックス</t>
  </si>
  <si>
    <t xml:space="preserve">エンタープライズ</t>
  </si>
  <si>
    <t xml:space="preserve">サラトガ</t>
  </si>
  <si>
    <t xml:space="preserve">シャングリラ</t>
  </si>
  <si>
    <t xml:space="preserve">バンカー・ヒル</t>
  </si>
  <si>
    <t xml:space="preserve">ホーネット</t>
  </si>
  <si>
    <t xml:space="preserve">ヨークタウン</t>
  </si>
  <si>
    <t xml:space="preserve">レキシントン</t>
  </si>
  <si>
    <t xml:space="preserve">ワスプ</t>
  </si>
  <si>
    <t xml:space="preserve">エールウィン</t>
  </si>
  <si>
    <t xml:space="preserve">エルドリッジ</t>
  </si>
  <si>
    <t xml:space="preserve">オーリック</t>
  </si>
  <si>
    <t xml:space="preserve">カーク</t>
  </si>
  <si>
    <t xml:space="preserve">カッシン</t>
  </si>
  <si>
    <t xml:space="preserve">キンバリー</t>
  </si>
  <si>
    <t xml:space="preserve">クーパー</t>
  </si>
  <si>
    <t xml:space="preserve">グリッドレイ</t>
  </si>
  <si>
    <t xml:space="preserve">クレイヴン</t>
  </si>
  <si>
    <t xml:space="preserve">サッチャー</t>
  </si>
  <si>
    <t xml:space="preserve">ジェンキンス</t>
  </si>
  <si>
    <t xml:space="preserve">シムス</t>
  </si>
  <si>
    <t xml:space="preserve">スタンリー</t>
  </si>
  <si>
    <t xml:space="preserve">スペンス</t>
  </si>
  <si>
    <t xml:space="preserve">スモーリー</t>
  </si>
  <si>
    <t xml:space="preserve">ダウンズ</t>
  </si>
  <si>
    <t xml:space="preserve">チャールズ・オースバーン</t>
  </si>
  <si>
    <t xml:space="preserve">デューイ</t>
  </si>
  <si>
    <t xml:space="preserve">ニコラス</t>
  </si>
  <si>
    <t xml:space="preserve">バッチ</t>
  </si>
  <si>
    <t xml:space="preserve">ハムマン</t>
  </si>
  <si>
    <t xml:space="preserve">ハルゼー・パウエル</t>
  </si>
  <si>
    <t xml:space="preserve">フート</t>
  </si>
  <si>
    <t xml:space="preserve">ブッシュ</t>
  </si>
  <si>
    <t xml:space="preserve">フレッチャー</t>
  </si>
  <si>
    <t xml:space="preserve">ヘイゼルウッド</t>
  </si>
  <si>
    <t xml:space="preserve">ベイリー</t>
  </si>
  <si>
    <t xml:space="preserve">ベンソン</t>
  </si>
  <si>
    <t xml:space="preserve">ホビー</t>
  </si>
  <si>
    <t xml:space="preserve">マッコール</t>
  </si>
  <si>
    <t xml:space="preserve">マラニー</t>
  </si>
  <si>
    <t xml:space="preserve">モーリー</t>
  </si>
  <si>
    <t xml:space="preserve">ラドフォード</t>
  </si>
  <si>
    <t xml:space="preserve">ラフィー</t>
  </si>
  <si>
    <t xml:space="preserve">ウォースパイト改</t>
  </si>
  <si>
    <t xml:space="preserve">ロイヤル</t>
  </si>
  <si>
    <t xml:space="preserve">ロンドン改</t>
  </si>
  <si>
    <t xml:space="preserve">エクセター改</t>
  </si>
  <si>
    <t xml:space="preserve">ヨーク改</t>
  </si>
  <si>
    <t xml:space="preserve">サフォーク改</t>
  </si>
  <si>
    <t xml:space="preserve">リアンダー改</t>
  </si>
  <si>
    <t xml:space="preserve">ニューカッスル改</t>
  </si>
  <si>
    <t xml:space="preserve">エイジャックス改</t>
  </si>
  <si>
    <t xml:space="preserve">アキリーズ改</t>
  </si>
  <si>
    <t xml:space="preserve">アバークロンビー</t>
  </si>
  <si>
    <t xml:space="preserve">砲艦</t>
  </si>
  <si>
    <t xml:space="preserve">エレバス</t>
  </si>
  <si>
    <t xml:space="preserve">テラー</t>
  </si>
  <si>
    <t xml:space="preserve">ヴァリアント</t>
  </si>
  <si>
    <t xml:space="preserve">ウォースパイト</t>
  </si>
  <si>
    <t xml:space="preserve">キング・ジョージ5世</t>
  </si>
  <si>
    <t xml:space="preserve">クイーン・エリザベス</t>
  </si>
  <si>
    <t xml:space="preserve">デューク・オブ・ヨーク</t>
  </si>
  <si>
    <t xml:space="preserve">ネルソン</t>
  </si>
  <si>
    <t xml:space="preserve">ハウ</t>
  </si>
  <si>
    <t xml:space="preserve">プリンス・オブ・ウェールズ</t>
  </si>
  <si>
    <t xml:space="preserve">モナーク</t>
  </si>
  <si>
    <t xml:space="preserve">ロドニー</t>
  </si>
  <si>
    <t xml:space="preserve">フッド</t>
  </si>
  <si>
    <t xml:space="preserve">リトル・レナウン</t>
  </si>
  <si>
    <t xml:space="preserve">レナウン</t>
  </si>
  <si>
    <t xml:space="preserve">レパルス</t>
  </si>
  <si>
    <t xml:space="preserve">エクセター</t>
  </si>
  <si>
    <t xml:space="preserve">ケント</t>
  </si>
  <si>
    <t xml:space="preserve">カーリュー改</t>
  </si>
  <si>
    <t xml:space="preserve">キュラソー改</t>
  </si>
  <si>
    <t xml:space="preserve">サセックス</t>
  </si>
  <si>
    <t xml:space="preserve">サフォーク</t>
  </si>
  <si>
    <t xml:space="preserve">シュロップシャー</t>
  </si>
  <si>
    <t xml:space="preserve">チェシャー</t>
  </si>
  <si>
    <t xml:space="preserve">ドーセットシャー</t>
  </si>
  <si>
    <t xml:space="preserve">ドレイク</t>
  </si>
  <si>
    <t xml:space="preserve">DR</t>
  </si>
  <si>
    <t xml:space="preserve">ノーフォーク</t>
  </si>
  <si>
    <t xml:space="preserve">ヨーク</t>
  </si>
  <si>
    <t xml:space="preserve">ハーミーズ改</t>
  </si>
  <si>
    <t xml:space="preserve">ロンドン</t>
  </si>
  <si>
    <t xml:space="preserve">アキリーズ</t>
  </si>
  <si>
    <t xml:space="preserve">アリシューザ</t>
  </si>
  <si>
    <t xml:space="preserve">エイジャックス</t>
  </si>
  <si>
    <t xml:space="preserve">エディンバラ</t>
  </si>
  <si>
    <t xml:space="preserve">オーロラ</t>
  </si>
  <si>
    <t xml:space="preserve">カーリュー</t>
  </si>
  <si>
    <t xml:space="preserve">ガラティア</t>
  </si>
  <si>
    <t xml:space="preserve">キュラソー</t>
  </si>
  <si>
    <t xml:space="preserve">グラスゴー</t>
  </si>
  <si>
    <t xml:space="preserve">グロスター</t>
  </si>
  <si>
    <t xml:space="preserve">サウサンプトン</t>
  </si>
  <si>
    <t xml:space="preserve">シェフィールド</t>
  </si>
  <si>
    <t xml:space="preserve">シェフィールド（μ兵装）</t>
  </si>
  <si>
    <t xml:space="preserve">ジャマイカ</t>
  </si>
  <si>
    <t xml:space="preserve">シリアス</t>
  </si>
  <si>
    <t xml:space="preserve">スウィフトシュア</t>
  </si>
  <si>
    <t xml:space="preserve">ダイドー</t>
  </si>
  <si>
    <t xml:space="preserve">ダイドー(μ)</t>
  </si>
  <si>
    <t xml:space="preserve">ニューカッスル</t>
  </si>
  <si>
    <t xml:space="preserve">ネプチューン</t>
  </si>
  <si>
    <t xml:space="preserve">ハーマイオニー</t>
  </si>
  <si>
    <t xml:space="preserve">フィジー</t>
  </si>
  <si>
    <t xml:space="preserve">ブラック・プリンス</t>
  </si>
  <si>
    <t xml:space="preserve">ベルちゃん</t>
  </si>
  <si>
    <t xml:space="preserve">ベルファスト</t>
  </si>
  <si>
    <t xml:space="preserve">リアンダー</t>
  </si>
  <si>
    <t xml:space="preserve">セントー</t>
  </si>
  <si>
    <t xml:space="preserve">チェイサー</t>
  </si>
  <si>
    <t xml:space="preserve">パーシュース</t>
  </si>
  <si>
    <t xml:space="preserve">ハーミーズ</t>
  </si>
  <si>
    <t xml:space="preserve">ユニコーン</t>
  </si>
  <si>
    <t xml:space="preserve">アーク・ロイヤル</t>
  </si>
  <si>
    <t xml:space="preserve">イーグル</t>
  </si>
  <si>
    <t xml:space="preserve">イラストリアス</t>
  </si>
  <si>
    <t xml:space="preserve">イラストリアス(μ)</t>
  </si>
  <si>
    <t xml:space="preserve">ヴィクトリアス</t>
  </si>
  <si>
    <t xml:space="preserve">グロリアス</t>
  </si>
  <si>
    <t xml:space="preserve">フォーミダブル</t>
  </si>
  <si>
    <t xml:space="preserve">リトル・イラストリアス</t>
  </si>
  <si>
    <t xml:space="preserve">アーデント</t>
  </si>
  <si>
    <t xml:space="preserve">アカスタ</t>
  </si>
  <si>
    <t xml:space="preserve">アマゾン</t>
  </si>
  <si>
    <t xml:space="preserve">イカルス</t>
  </si>
  <si>
    <t xml:space="preserve">ヴァンパイア</t>
  </si>
  <si>
    <t xml:space="preserve">エコー</t>
  </si>
  <si>
    <t xml:space="preserve">エスキモー</t>
  </si>
  <si>
    <t xml:space="preserve">クレセント</t>
  </si>
  <si>
    <t xml:space="preserve">グレンヴィル</t>
  </si>
  <si>
    <t xml:space="preserve">グローウォーム</t>
  </si>
  <si>
    <t xml:space="preserve">コメット</t>
  </si>
  <si>
    <t xml:space="preserve">シグニット</t>
  </si>
  <si>
    <t xml:space="preserve">ジャージー</t>
  </si>
  <si>
    <t xml:space="preserve">ジャベリン</t>
  </si>
  <si>
    <t xml:space="preserve">ジュノー（駆逐）</t>
  </si>
  <si>
    <t xml:space="preserve">ジュピター</t>
  </si>
  <si>
    <t xml:space="preserve">フォーチュン改</t>
  </si>
  <si>
    <t xml:space="preserve">ハーディ</t>
  </si>
  <si>
    <t xml:space="preserve">ハンター</t>
  </si>
  <si>
    <t xml:space="preserve">ビーグル</t>
  </si>
  <si>
    <t xml:space="preserve">フォーチュン</t>
  </si>
  <si>
    <t xml:space="preserve">フォックスハウンド</t>
  </si>
  <si>
    <t xml:space="preserve">ブルドッグ</t>
  </si>
  <si>
    <t xml:space="preserve">マスケティーア</t>
  </si>
  <si>
    <t xml:space="preserve">マッチレス</t>
  </si>
  <si>
    <t xml:space="preserve">フォックスハウンド改</t>
  </si>
  <si>
    <t xml:space="preserve">ジャベリン改</t>
  </si>
  <si>
    <t xml:space="preserve">シグニット改</t>
  </si>
  <si>
    <t xml:space="preserve">コメット改</t>
  </si>
  <si>
    <t xml:space="preserve">クレセント改</t>
  </si>
  <si>
    <t xml:space="preserve">アカスタ改</t>
  </si>
  <si>
    <t xml:space="preserve">アーデント改</t>
  </si>
  <si>
    <t xml:space="preserve">吾妻</t>
  </si>
  <si>
    <t xml:space="preserve">重桜</t>
  </si>
  <si>
    <t xml:space="preserve">超甲巡</t>
  </si>
  <si>
    <t xml:space="preserve">伊13</t>
  </si>
  <si>
    <t xml:space="preserve">潜水空母</t>
  </si>
  <si>
    <t xml:space="preserve">伊168</t>
  </si>
  <si>
    <t xml:space="preserve">伊19</t>
  </si>
  <si>
    <t xml:space="preserve">伊25</t>
  </si>
  <si>
    <t xml:space="preserve">伊26</t>
  </si>
  <si>
    <t xml:space="preserve">伊56</t>
  </si>
  <si>
    <t xml:space="preserve">伊58</t>
  </si>
  <si>
    <t xml:space="preserve">伊勢</t>
  </si>
  <si>
    <t xml:space="preserve">加賀（戦艦）</t>
  </si>
  <si>
    <t xml:space="preserve">三笠</t>
  </si>
  <si>
    <t xml:space="preserve">山城</t>
  </si>
  <si>
    <t xml:space="preserve">出雲</t>
  </si>
  <si>
    <t xml:space="preserve">長門</t>
  </si>
  <si>
    <t xml:space="preserve">土佐</t>
  </si>
  <si>
    <t xml:space="preserve">日向</t>
  </si>
  <si>
    <t xml:space="preserve">扶桑</t>
  </si>
  <si>
    <t xml:space="preserve">陸奥</t>
  </si>
  <si>
    <t xml:space="preserve">紀伊</t>
  </si>
  <si>
    <t xml:space="preserve">駿河</t>
  </si>
  <si>
    <t xml:space="preserve">金剛</t>
  </si>
  <si>
    <t xml:space="preserve">榛名</t>
  </si>
  <si>
    <t xml:space="preserve">天城</t>
  </si>
  <si>
    <t xml:space="preserve">比叡</t>
  </si>
  <si>
    <t xml:space="preserve">比叡ちゃん</t>
  </si>
  <si>
    <t xml:space="preserve">霧島</t>
  </si>
  <si>
    <t xml:space="preserve">愛宕</t>
  </si>
  <si>
    <t xml:space="preserve">伊吹</t>
  </si>
  <si>
    <t xml:space="preserve">衣笠</t>
  </si>
  <si>
    <t xml:space="preserve">加古</t>
  </si>
  <si>
    <t xml:space="preserve">古鷹</t>
  </si>
  <si>
    <t xml:space="preserve">高雄</t>
  </si>
  <si>
    <t xml:space="preserve">青葉</t>
  </si>
  <si>
    <t xml:space="preserve">足柄</t>
  </si>
  <si>
    <t xml:space="preserve">鳥海</t>
  </si>
  <si>
    <t xml:space="preserve">最上改</t>
  </si>
  <si>
    <t xml:space="preserve">那智</t>
  </si>
  <si>
    <t xml:space="preserve">摩耶</t>
  </si>
  <si>
    <t xml:space="preserve">妙高</t>
  </si>
  <si>
    <t xml:space="preserve">鈴谷</t>
  </si>
  <si>
    <t xml:space="preserve">熊野</t>
  </si>
  <si>
    <t xml:space="preserve">明石</t>
  </si>
  <si>
    <t xml:space="preserve">阿賀野</t>
  </si>
  <si>
    <t xml:space="preserve">阿武隈</t>
  </si>
  <si>
    <t xml:space="preserve">五十鈴</t>
  </si>
  <si>
    <t xml:space="preserve">最上</t>
  </si>
  <si>
    <t xml:space="preserve">三隈</t>
  </si>
  <si>
    <t xml:space="preserve">神通</t>
  </si>
  <si>
    <t xml:space="preserve">川内</t>
  </si>
  <si>
    <t xml:space="preserve">長良</t>
  </si>
  <si>
    <t xml:space="preserve">那珂</t>
  </si>
  <si>
    <t xml:space="preserve">夕張</t>
  </si>
  <si>
    <t xml:space="preserve">鬼怒</t>
  </si>
  <si>
    <t xml:space="preserve">能代</t>
  </si>
  <si>
    <t xml:space="preserve">祥鳳</t>
  </si>
  <si>
    <t xml:space="preserve">隼鷹</t>
  </si>
  <si>
    <t xml:space="preserve">飛鷹</t>
  </si>
  <si>
    <t xml:space="preserve">鳳翔</t>
  </si>
  <si>
    <t xml:space="preserve">龍驤</t>
  </si>
  <si>
    <t xml:space="preserve">千歳</t>
  </si>
  <si>
    <t xml:space="preserve">千代田</t>
  </si>
  <si>
    <t xml:space="preserve">龍鳳</t>
  </si>
  <si>
    <t xml:space="preserve">加賀（空母）</t>
  </si>
  <si>
    <t xml:space="preserve">瑞鶴</t>
  </si>
  <si>
    <t xml:space="preserve">赤城</t>
  </si>
  <si>
    <t xml:space="preserve">赤城（μ兵装）</t>
  </si>
  <si>
    <t xml:space="preserve">赤城ちゃん</t>
  </si>
  <si>
    <t xml:space="preserve">古鷹改</t>
  </si>
  <si>
    <t xml:space="preserve">加古改</t>
  </si>
  <si>
    <t xml:space="preserve">蒼龍</t>
  </si>
  <si>
    <t xml:space="preserve">大鳳</t>
  </si>
  <si>
    <t xml:space="preserve">飛龍</t>
  </si>
  <si>
    <t xml:space="preserve">翔鶴</t>
  </si>
  <si>
    <t xml:space="preserve">信濃</t>
  </si>
  <si>
    <t xml:space="preserve">赤城(μ)</t>
  </si>
  <si>
    <t xml:space="preserve">大鳳(μ)</t>
  </si>
  <si>
    <t xml:space="preserve">伊勢改</t>
  </si>
  <si>
    <t xml:space="preserve">航戦</t>
  </si>
  <si>
    <t xml:space="preserve">日向改</t>
  </si>
  <si>
    <t xml:space="preserve">山城改</t>
  </si>
  <si>
    <t xml:space="preserve">扶桑改</t>
  </si>
  <si>
    <t xml:space="preserve">綾波</t>
  </si>
  <si>
    <t xml:space="preserve">磯風</t>
  </si>
  <si>
    <t xml:space="preserve">卯月</t>
  </si>
  <si>
    <t xml:space="preserve">浦風</t>
  </si>
  <si>
    <t xml:space="preserve">花月</t>
  </si>
  <si>
    <t xml:space="preserve">巻波</t>
  </si>
  <si>
    <t xml:space="preserve">旗風</t>
  </si>
  <si>
    <t xml:space="preserve">暁</t>
  </si>
  <si>
    <t xml:space="preserve">江風</t>
  </si>
  <si>
    <t xml:space="preserve">荒潮</t>
  </si>
  <si>
    <t xml:space="preserve">黒潮</t>
  </si>
  <si>
    <t xml:space="preserve">三日月</t>
  </si>
  <si>
    <t xml:space="preserve">時雨</t>
  </si>
  <si>
    <t xml:space="preserve">若葉</t>
  </si>
  <si>
    <t xml:space="preserve">春月</t>
  </si>
  <si>
    <t xml:space="preserve">初春</t>
  </si>
  <si>
    <t xml:space="preserve">初霜</t>
  </si>
  <si>
    <t xml:space="preserve">宵月</t>
  </si>
  <si>
    <t xml:space="preserve">松風</t>
  </si>
  <si>
    <t xml:space="preserve">新月</t>
  </si>
  <si>
    <t xml:space="preserve">神風</t>
  </si>
  <si>
    <t xml:space="preserve">親潮</t>
  </si>
  <si>
    <t xml:space="preserve">吹雪</t>
  </si>
  <si>
    <t xml:space="preserve">水無月</t>
  </si>
  <si>
    <t xml:space="preserve">清波</t>
  </si>
  <si>
    <t xml:space="preserve">雪風</t>
  </si>
  <si>
    <t xml:space="preserve">大潮</t>
  </si>
  <si>
    <t xml:space="preserve">谷風</t>
  </si>
  <si>
    <t xml:space="preserve">朝潮</t>
  </si>
  <si>
    <t xml:space="preserve">長月</t>
  </si>
  <si>
    <t xml:space="preserve">長波</t>
  </si>
  <si>
    <t xml:space="preserve">電</t>
  </si>
  <si>
    <t xml:space="preserve">如月</t>
  </si>
  <si>
    <t xml:space="preserve">白露</t>
  </si>
  <si>
    <t xml:space="preserve">浜風</t>
  </si>
  <si>
    <t xml:space="preserve">不知火</t>
  </si>
  <si>
    <t xml:space="preserve">文月</t>
  </si>
  <si>
    <t xml:space="preserve">北風</t>
  </si>
  <si>
    <t xml:space="preserve">睦月</t>
  </si>
  <si>
    <t xml:space="preserve">満潮</t>
  </si>
  <si>
    <t xml:space="preserve">野分</t>
  </si>
  <si>
    <t xml:space="preserve">有明</t>
  </si>
  <si>
    <t xml:space="preserve">夕暮</t>
  </si>
  <si>
    <t xml:space="preserve">夕立</t>
  </si>
  <si>
    <t xml:space="preserve">陽炎</t>
  </si>
  <si>
    <t xml:space="preserve">雷</t>
  </si>
  <si>
    <t xml:space="preserve">浦波</t>
  </si>
  <si>
    <t xml:space="preserve">霞</t>
  </si>
  <si>
    <t xml:space="preserve">響</t>
  </si>
  <si>
    <t xml:space="preserve">涼月</t>
  </si>
  <si>
    <t xml:space="preserve">樫野</t>
  </si>
  <si>
    <t xml:space="preserve">運送</t>
  </si>
  <si>
    <t xml:space="preserve">夕張改</t>
  </si>
  <si>
    <t xml:space="preserve">神通改</t>
  </si>
  <si>
    <t xml:space="preserve">川内改</t>
  </si>
  <si>
    <t xml:space="preserve">阿武隈改</t>
  </si>
  <si>
    <t xml:space="preserve">祥鳳改</t>
  </si>
  <si>
    <t xml:space="preserve">飛龍改</t>
  </si>
  <si>
    <t xml:space="preserve">蒼龍改</t>
  </si>
  <si>
    <t xml:space="preserve">神風改</t>
  </si>
  <si>
    <t xml:space="preserve">陽炎改</t>
  </si>
  <si>
    <t xml:space="preserve">時雨改</t>
  </si>
  <si>
    <t xml:space="preserve">夕暮改</t>
  </si>
  <si>
    <t xml:space="preserve">綾波改</t>
  </si>
  <si>
    <t xml:space="preserve">松風改</t>
  </si>
  <si>
    <t xml:space="preserve">睦月改</t>
  </si>
  <si>
    <t xml:space="preserve">如月改</t>
  </si>
  <si>
    <t xml:space="preserve">浜風改</t>
  </si>
  <si>
    <t xml:space="preserve">不知火改</t>
  </si>
  <si>
    <t xml:space="preserve">谷風改</t>
  </si>
  <si>
    <t xml:space="preserve">試作型ブリMKII</t>
  </si>
  <si>
    <t xml:space="preserve">他</t>
  </si>
  <si>
    <t xml:space="preserve">汎用型ブリ</t>
  </si>
  <si>
    <t xml:space="preserve">U-101</t>
  </si>
  <si>
    <t xml:space="preserve">鉄血</t>
  </si>
  <si>
    <t xml:space="preserve">U-110</t>
  </si>
  <si>
    <t xml:space="preserve">U-47</t>
  </si>
  <si>
    <t xml:space="preserve">U-522</t>
  </si>
  <si>
    <t xml:space="preserve">U-556</t>
  </si>
  <si>
    <t xml:space="preserve">U-557</t>
  </si>
  <si>
    <t xml:space="preserve">U-73</t>
  </si>
  <si>
    <t xml:space="preserve">U-81</t>
  </si>
  <si>
    <t xml:space="preserve">U-96</t>
  </si>
  <si>
    <t xml:space="preserve">ティルピッツ</t>
  </si>
  <si>
    <t xml:space="preserve">ビスマルク</t>
  </si>
  <si>
    <t xml:space="preserve">フリードリヒ・デア・グローセ</t>
  </si>
  <si>
    <t xml:space="preserve">グナイゼナウ</t>
  </si>
  <si>
    <t xml:space="preserve">シャルンホルスト</t>
  </si>
  <si>
    <t xml:space="preserve">オーディン</t>
  </si>
  <si>
    <t xml:space="preserve">アドミラル・グラーフ・シュペー</t>
  </si>
  <si>
    <t xml:space="preserve">アドミラル・ヒッパー</t>
  </si>
  <si>
    <t xml:space="preserve">アドミラル・ヒッパー（μ兵装）</t>
  </si>
  <si>
    <t xml:space="preserve">ドイッチュラント</t>
  </si>
  <si>
    <t xml:space="preserve">プリンツ・オイゲン</t>
  </si>
  <si>
    <t xml:space="preserve">ローン</t>
  </si>
  <si>
    <t xml:space="preserve">アドミラル・ヒッパー(μ)</t>
  </si>
  <si>
    <t xml:space="preserve">ローン(μ)</t>
  </si>
  <si>
    <t xml:space="preserve">カールスルーエ</t>
  </si>
  <si>
    <t xml:space="preserve">ケーニヒスベルク</t>
  </si>
  <si>
    <t xml:space="preserve">ケルン</t>
  </si>
  <si>
    <t xml:space="preserve">ライプツィヒ</t>
  </si>
  <si>
    <t xml:space="preserve">マインツ</t>
  </si>
  <si>
    <t xml:space="preserve">グラーフ・ツェッペリン</t>
  </si>
  <si>
    <t xml:space="preserve">ツェッペリンちゃん</t>
  </si>
  <si>
    <t xml:space="preserve">Z1</t>
  </si>
  <si>
    <t xml:space="preserve">Z18</t>
  </si>
  <si>
    <t xml:space="preserve">Z19</t>
  </si>
  <si>
    <t xml:space="preserve">Z2</t>
  </si>
  <si>
    <t xml:space="preserve">Z20</t>
  </si>
  <si>
    <t xml:space="preserve">Z21</t>
  </si>
  <si>
    <t xml:space="preserve">Z23</t>
  </si>
  <si>
    <t xml:space="preserve">Z25</t>
  </si>
  <si>
    <t xml:space="preserve">Z35</t>
  </si>
  <si>
    <t xml:space="preserve">Z36</t>
  </si>
  <si>
    <t xml:space="preserve">Z46</t>
  </si>
  <si>
    <t xml:space="preserve">Z26</t>
  </si>
  <si>
    <t xml:space="preserve">ライプツィヒ改</t>
  </si>
  <si>
    <t xml:space="preserve">ケルン改</t>
  </si>
  <si>
    <t xml:space="preserve">カールスルーエ改</t>
  </si>
  <si>
    <t xml:space="preserve">Z23改</t>
  </si>
  <si>
    <t xml:space="preserve">Z1改</t>
  </si>
  <si>
    <t xml:space="preserve">鞍山</t>
  </si>
  <si>
    <t xml:space="preserve">東煌</t>
  </si>
  <si>
    <t xml:space="preserve">逸仙</t>
  </si>
  <si>
    <t xml:space="preserve">太原</t>
  </si>
  <si>
    <t xml:space="preserve">長春</t>
  </si>
  <si>
    <t xml:space="preserve">寧海</t>
  </si>
  <si>
    <t xml:space="preserve">撫順</t>
  </si>
  <si>
    <t xml:space="preserve">平海</t>
  </si>
  <si>
    <t xml:space="preserve">寧海改</t>
  </si>
  <si>
    <t xml:space="preserve">平海改</t>
  </si>
  <si>
    <t xml:space="preserve">アヴローラ</t>
  </si>
  <si>
    <t xml:space="preserve">北連</t>
  </si>
  <si>
    <t xml:space="preserve">ガングート</t>
  </si>
  <si>
    <t xml:space="preserve">グロズヌイ</t>
  </si>
  <si>
    <t xml:space="preserve">ソビエツカヤ・ロシア</t>
  </si>
  <si>
    <t xml:space="preserve">タシュケント</t>
  </si>
  <si>
    <t xml:space="preserve">タシュケント(μ)</t>
  </si>
  <si>
    <t xml:space="preserve">チャパエフ</t>
  </si>
  <si>
    <t xml:space="preserve">パーミャチ・メルクーリヤ</t>
  </si>
  <si>
    <t xml:space="preserve">ミンスク</t>
  </si>
  <si>
    <t xml:space="preserve">艦種補正</t>
  </si>
  <si>
    <t xml:space="preserve">潜母</t>
  </si>
  <si>
    <t xml:space="preserve">※艦種補正はとりあえず没とする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</si>
</sst>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_);[RED]\(0\)"/>
    <numFmt numFmtId="166" formatCode="General"/>
    <numFmt numFmtId="167" formatCode="0"/>
  </numFmts>
  <fonts count="8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b val="true"/>
      <sz val="12"/>
      <color rgb="FF000000"/>
      <name val="Meiryo UI"/>
      <family val="3"/>
      <charset val="128"/>
    </font>
    <font>
      <u val="single"/>
      <sz val="11"/>
      <color rgb="FF0000FF"/>
      <name val="ＭＳ Ｐゴシック"/>
      <family val="3"/>
      <charset val="128"/>
    </font>
    <font>
      <sz val="12"/>
      <color rgb="FF000000"/>
      <name val="Meiryo UI"/>
      <family val="3"/>
      <charset val="128"/>
    </font>
    <font>
      <sz val="6"/>
      <color rgb="FF000000"/>
      <name val="Meiryo UI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rgb="FFE0E8F0"/>
        <bgColor rgb="FFE6E6E6"/>
      </patternFill>
    </fill>
    <fill>
      <patternFill patternType="solid">
        <fgColor rgb="FFFFFF99"/>
        <bgColor rgb="FFFFFFCC"/>
      </patternFill>
    </fill>
    <fill>
      <patternFill patternType="solid">
        <fgColor rgb="FFEEF5FF"/>
        <bgColor rgb="FFFFFAFA"/>
      </patternFill>
    </fill>
    <fill>
      <patternFill patternType="solid">
        <fgColor rgb="FFFFCC66"/>
        <bgColor rgb="FFFFBF7F"/>
      </patternFill>
    </fill>
    <fill>
      <patternFill patternType="solid">
        <fgColor rgb="FFCC66FF"/>
        <bgColor rgb="FFCC99FF"/>
      </patternFill>
    </fill>
    <fill>
      <patternFill patternType="solid">
        <fgColor rgb="FFCC99FF"/>
        <bgColor rgb="FF9999CC"/>
      </patternFill>
    </fill>
    <fill>
      <patternFill patternType="solid">
        <fgColor rgb="FF99FFFF"/>
        <bgColor rgb="FF87CEFA"/>
      </patternFill>
    </fill>
    <fill>
      <patternFill patternType="solid">
        <fgColor rgb="FFCCCCFF"/>
        <bgColor rgb="FFE0E8F0"/>
      </patternFill>
    </fill>
    <fill>
      <patternFill patternType="solid">
        <fgColor rgb="FFFFCC00"/>
        <bgColor rgb="FFFFCC66"/>
      </patternFill>
    </fill>
    <fill>
      <patternFill patternType="solid">
        <fgColor rgb="FFC4BD97"/>
        <bgColor rgb="FFFFBF7F"/>
      </patternFill>
    </fill>
    <fill>
      <patternFill patternType="solid">
        <fgColor rgb="FFFF0000"/>
        <bgColor rgb="FF993300"/>
      </patternFill>
    </fill>
    <fill>
      <patternFill patternType="solid">
        <fgColor rgb="FF87CEFA"/>
        <bgColor rgb="FF88BFBF"/>
      </patternFill>
    </fill>
    <fill>
      <patternFill patternType="solid">
        <fgColor rgb="FFFFFFCC"/>
        <bgColor rgb="FFFFFAFA"/>
      </patternFill>
    </fill>
    <fill>
      <patternFill patternType="solid">
        <fgColor rgb="FF00CCFF"/>
        <bgColor rgb="FF00FFFF"/>
      </patternFill>
    </fill>
    <fill>
      <patternFill patternType="solid">
        <fgColor rgb="FFCCFF99"/>
        <bgColor rgb="FFFFFF99"/>
      </patternFill>
    </fill>
    <fill>
      <patternFill patternType="solid">
        <fgColor rgb="FFFF695A"/>
        <bgColor rgb="FFFF7F7F"/>
      </patternFill>
    </fill>
    <fill>
      <patternFill patternType="solid">
        <fgColor rgb="FF88BFBF"/>
        <bgColor rgb="FF87CEFA"/>
      </patternFill>
    </fill>
    <fill>
      <patternFill patternType="solid">
        <fgColor rgb="FF33CC99"/>
        <bgColor rgb="FF339966"/>
      </patternFill>
    </fill>
    <fill>
      <patternFill patternType="solid">
        <fgColor rgb="FFE6E6E6"/>
        <bgColor rgb="FFE0E8F0"/>
      </patternFill>
    </fill>
    <fill>
      <patternFill patternType="solid">
        <fgColor rgb="FF33FF33"/>
        <bgColor rgb="FF33CC99"/>
      </patternFill>
    </fill>
    <fill>
      <patternFill patternType="solid">
        <fgColor rgb="FF9999CC"/>
        <bgColor rgb="FF88BFBF"/>
      </patternFill>
    </fill>
    <fill>
      <patternFill patternType="solid">
        <fgColor rgb="FFFFCCFF"/>
        <bgColor rgb="FFE6E6E6"/>
      </patternFill>
    </fill>
    <fill>
      <patternFill patternType="solid">
        <fgColor rgb="FFFF7F7F"/>
        <bgColor rgb="FFFF695A"/>
      </patternFill>
    </fill>
    <fill>
      <patternFill patternType="solid">
        <fgColor rgb="FFFFBF7F"/>
        <bgColor rgb="FFFFCC66"/>
      </patternFill>
    </fill>
    <fill>
      <patternFill patternType="solid">
        <fgColor rgb="FFFFFAFA"/>
        <bgColor rgb="FFEEF5FF"/>
      </patternFill>
    </fill>
    <fill>
      <patternFill patternType="solid">
        <fgColor rgb="FF808080"/>
        <bgColor rgb="FF9999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center" textRotation="0" wrapText="false" indent="0" shrinkToFit="false"/>
    </xf>
  </cellStyleXfs>
  <cellXfs count="4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8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9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1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11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1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13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15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1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1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16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1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19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1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6" fillId="2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3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27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AFA"/>
      <rgbColor rgb="FFFF0000"/>
      <rgbColor rgb="FF33FF33"/>
      <rgbColor rgb="FF0000FF"/>
      <rgbColor rgb="FFFFCC66"/>
      <rgbColor rgb="FFFF00FF"/>
      <rgbColor rgb="FF99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CC"/>
      <rgbColor rgb="FF993366"/>
      <rgbColor rgb="FFFFFFCC"/>
      <rgbColor rgb="FFEEF5FF"/>
      <rgbColor rgb="FF660066"/>
      <rgbColor rgb="FFFF7F7F"/>
      <rgbColor rgb="FF0066CC"/>
      <rgbColor rgb="FFCCCCFF"/>
      <rgbColor rgb="FF000080"/>
      <rgbColor rgb="FFFF00FF"/>
      <rgbColor rgb="FFE6E6E6"/>
      <rgbColor rgb="FF00FFFF"/>
      <rgbColor rgb="FF800080"/>
      <rgbColor rgb="FF800000"/>
      <rgbColor rgb="FF008080"/>
      <rgbColor rgb="FF0000FF"/>
      <rgbColor rgb="FF00CCFF"/>
      <rgbColor rgb="FFE0E8F0"/>
      <rgbColor rgb="FFCCFF99"/>
      <rgbColor rgb="FFFFFF99"/>
      <rgbColor rgb="FF87CEFA"/>
      <rgbColor rgb="FFFFCCFF"/>
      <rgbColor rgb="FFCC99FF"/>
      <rgbColor rgb="FFFFBF7F"/>
      <rgbColor rgb="FF3366FF"/>
      <rgbColor rgb="FF33CC99"/>
      <rgbColor rgb="FF99CC00"/>
      <rgbColor rgb="FFFFCC00"/>
      <rgbColor rgb="FFFF9900"/>
      <rgbColor rgb="FFFF695A"/>
      <rgbColor rgb="FFCC66FF"/>
      <rgbColor rgb="FF88BFBF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zurlane.wikiru.jp/index.php?cmd=guiedit&amp;page=%BF%D8%B1%C4%CA%CC%B4%CF%BC%EF&amp;id=vde77607" TargetMode="External"/><Relationship Id="rId2" Type="http://schemas.openxmlformats.org/officeDocument/2006/relationships/hyperlink" Target="https://azurlane.wikiru.jp/index.php?%A5%A4%A5%AB%A5%EB%A5%B9" TargetMode="External"/><Relationship Id="rId3" Type="http://schemas.openxmlformats.org/officeDocument/2006/relationships/hyperlink" Target="https://azurlane.wikiru.jp/index.php?%A5%A8%A5%B9%A5%AD%A5%E2%A1%BC" TargetMode="External"/><Relationship Id="rId4" Type="http://schemas.openxmlformats.org/officeDocument/2006/relationships/hyperlink" Target="https://azurlane.wikiru.jp/index.php?%A5%B8%A5%E5%A5%CE%A1%BC%A1%CA%B6%EE%C3%E0%A1%CB" TargetMode="External"/><Relationship Id="rId5" Type="http://schemas.openxmlformats.org/officeDocument/2006/relationships/hyperlink" Target="https://azurlane.wikiru.jp/index.php?%A5%DE%A5%C3%A5%C1%A5%EC%A5%B9" TargetMode="External"/><Relationship Id="rId6" Type="http://schemas.openxmlformats.org/officeDocument/2006/relationships/hyperlink" Target="https://azurlane.wikiru.jp/index.php?%A5%CD%A5%D7%A5%C1%A5%E5%A1%BC%A5%F3" TargetMode="External"/><Relationship Id="rId7" Type="http://schemas.openxmlformats.org/officeDocument/2006/relationships/hyperlink" Target="https://azurlane.wikiru.jp/index.php?%A5%AD%A5%E5%A5%E9%A5%BD%A1%BC" TargetMode="External"/><Relationship Id="rId8" Type="http://schemas.openxmlformats.org/officeDocument/2006/relationships/hyperlink" Target="https://azurlane.wikiru.jp/index.php?%A5%EA%A5%A2%A5%F3%A5%C0%A1%BC" TargetMode="External"/><Relationship Id="rId9" Type="http://schemas.openxmlformats.org/officeDocument/2006/relationships/hyperlink" Target="https://azurlane.wikiru.jp/index.php?%A5%A2%A5%EA%A5%B7%A5%E5%A1%BC%A5%B6" TargetMode="External"/><Relationship Id="rId10" Type="http://schemas.openxmlformats.org/officeDocument/2006/relationships/hyperlink" Target="https://azurlane.wikiru.jp/index.php?%A5%B5%A5%A6%A5%B5%A5%F3%A5%D7%A5%C8%A5%F3" TargetMode="External"/><Relationship Id="rId11" Type="http://schemas.openxmlformats.org/officeDocument/2006/relationships/hyperlink" Target="https://azurlane.wikiru.jp/index.php?%A5%B7%A5%A7%A5%D5%A5%A3%A1%BC%A5%EB%A5%C9%A1%CA%A6%CC%CA%BC%C1%F5%A1%CB" TargetMode="External"/><Relationship Id="rId12" Type="http://schemas.openxmlformats.org/officeDocument/2006/relationships/hyperlink" Target="https://azurlane.wikiru.jp/index.php?%A5%A4%A5%AB%A5%EB%A5%B9" TargetMode="External"/><Relationship Id="rId13" Type="http://schemas.openxmlformats.org/officeDocument/2006/relationships/hyperlink" Target="https://azurlane.wikiru.jp/index.php?%A5%A8%A5%B9%A5%AD%A5%E2%A1%BC" TargetMode="External"/><Relationship Id="rId14" Type="http://schemas.openxmlformats.org/officeDocument/2006/relationships/hyperlink" Target="https://azurlane.wikiru.jp/index.php?%A5%A8%A5%B9%A5%AD%A5%E2%A1%BC" TargetMode="External"/><Relationship Id="rId15" Type="http://schemas.openxmlformats.org/officeDocument/2006/relationships/hyperlink" Target="https://azurlane.wikiru.jp/index.php?%A5%A8%A5%B9%A5%AD%A5%E2%A1%BC" TargetMode="External"/><Relationship Id="rId16" Type="http://schemas.openxmlformats.org/officeDocument/2006/relationships/hyperlink" Target="https://azurlane.wikiru.jp/index.php?Z1" TargetMode="External"/><Relationship Id="rId17" Type="http://schemas.openxmlformats.org/officeDocument/2006/relationships/hyperlink" Target="https://azurlane.wikiru.jp/index.php?%A5%DE%A5%A4%A5%F3%A5%C4" TargetMode="External"/><Relationship Id="rId18" Type="http://schemas.openxmlformats.org/officeDocument/2006/relationships/hyperlink" Target="https://azurlane.wikiru.jp/index.php?%A5%A2%A5%C9%A5%DF%A5%E9%A5%EB%A1%A6%A5%D2%A5%C3%A5%D1%A1%BC" TargetMode="External"/><Relationship Id="rId19" Type="http://schemas.openxmlformats.org/officeDocument/2006/relationships/hyperlink" Target="https://azurlane.wikiru.jp/index.php?%BD%E9%BD%D5" TargetMode="External"/><Relationship Id="rId20" Type="http://schemas.openxmlformats.org/officeDocument/2006/relationships/hyperlink" Target="https://azurlane.wikiru.jp/index.php?%B8%E3%BA%CA" TargetMode="External"/><Relationship Id="rId21" Type="http://schemas.openxmlformats.org/officeDocument/2006/relationships/hyperlink" Target="https://azurlane.wikiru.jp/index.php?%B6%E2%B9%E4" TargetMode="External"/><Relationship Id="rId22" Type="http://schemas.openxmlformats.org/officeDocument/2006/relationships/hyperlink" Target="https://azurlane.wikiru.jp/index.php?%C5%B7%BE%EB" TargetMode="External"/><Relationship Id="rId23" Type="http://schemas.openxmlformats.org/officeDocument/2006/relationships/hyperlink" Target="https://azurlane.wikiru.jp/index.php?%BB%B0%B3%DE" TargetMode="External"/><Relationship Id="rId24" Type="http://schemas.openxmlformats.org/officeDocument/2006/relationships/hyperlink" Target="https://azurlane.wikiru.jp/index.php?%C9%DE%B7%AC" TargetMode="External"/><Relationship Id="rId25" Type="http://schemas.openxmlformats.org/officeDocument/2006/relationships/hyperlink" Target="https://azurlane.wikiru.jp/index.php?%B0%CB%C0%AA" TargetMode="External"/><Relationship Id="rId26" Type="http://schemas.openxmlformats.org/officeDocument/2006/relationships/hyperlink" Target="https://azurlane.wikiru.jp/index.php?%C4%B9%CC%E7" TargetMode="External"/><Relationship Id="rId27" Type="http://schemas.openxmlformats.org/officeDocument/2006/relationships/hyperlink" Target="https://azurlane.wikiru.jp/index.php?%B2%C3%B2%EC%A1%CA%C0%EF%B4%CF%A1%CB" TargetMode="External"/><Relationship Id="rId28" Type="http://schemas.openxmlformats.org/officeDocument/2006/relationships/hyperlink" Target="https://azurlane.wikiru.jp/index.php?%B5%AA%B0%CB" TargetMode="External"/><Relationship Id="rId29" Type="http://schemas.openxmlformats.org/officeDocument/2006/relationships/hyperlink" Target="https://azurlane.wikiru.jp/index.php?%C0%D6%BE%EB" TargetMode="External"/><Relationship Id="rId30" Type="http://schemas.openxmlformats.org/officeDocument/2006/relationships/hyperlink" Target="https://azurlane.wikiru.jp/index.php?%BF%AE%C7%BB" TargetMode="External"/><Relationship Id="rId31" Type="http://schemas.openxmlformats.org/officeDocument/2006/relationships/hyperlink" Target="https://azurlane.wikiru.jp/index.php?%E6%C6%C4%E1" TargetMode="External"/><Relationship Id="rId32" Type="http://schemas.openxmlformats.org/officeDocument/2006/relationships/hyperlink" Target="https://azurlane.wikiru.jp/index.php?%BE%CD%CB%B1" TargetMode="External"/><Relationship Id="rId33" Type="http://schemas.openxmlformats.org/officeDocument/2006/relationships/hyperlink" Target="https://azurlane.wikiru.jp/index.php?%C8%F4%C2%EB" TargetMode="External"/><Relationship Id="rId34" Type="http://schemas.openxmlformats.org/officeDocument/2006/relationships/hyperlink" Target="https://azurlane.wikiru.jp/index.php?%B0%CB168" TargetMode="External"/><Relationship Id="rId35" Type="http://schemas.openxmlformats.org/officeDocument/2006/relationships/hyperlink" Target="https://azurlane.wikiru.jp/index.php?%B0%CB13" TargetMode="External"/><Relationship Id="rId36" Type="http://schemas.openxmlformats.org/officeDocument/2006/relationships/hyperlink" Target="https://azurlane.wikiru.jp/index.php?%A5%EB%A1%A6%A5%DE%A5%EB%A5%B9" TargetMode="External"/><Relationship Id="rId37" Type="http://schemas.openxmlformats.org/officeDocument/2006/relationships/hyperlink" Target="https://azurlane.wikiru.jp/index.php?%A5%F4%A5%A9%A1%BC%A5%AF%A5%E9%A5%F3" TargetMode="External"/><Relationship Id="rId38" Type="http://schemas.openxmlformats.org/officeDocument/2006/relationships/hyperlink" Target="https://azurlane.wikiru.jp/index.php?%A5%B8%A5%E3%A5%F3%A5%CC%A1%A6%A5%C0%A5%EB%A5%AF" TargetMode="External"/><Relationship Id="rId39" Type="http://schemas.openxmlformats.org/officeDocument/2006/relationships/hyperlink" Target="https://azurlane.wikiru.jp/index.php?%A5%E9%A1%A6%A5%AC%A5%EA%A5%BD%A5%CB%A5%A8%A1%BC%A5%EB" TargetMode="External"/><Relationship Id="rId40" Type="http://schemas.openxmlformats.org/officeDocument/2006/relationships/hyperlink" Target="https://azurlane.wikiru.jp/index.php?%A5%B5%A5%F3%A1%A6%A5%EB%A5%A4" TargetMode="External"/><Relationship Id="rId41" Type="http://schemas.openxmlformats.org/officeDocument/2006/relationships/hyperlink" Target="https://azurlane.wikiru.jp/index.php?%A5%C0%A5%F3%A5%B1%A5%EB%A5%AF" TargetMode="External"/><Relationship Id="rId42" Type="http://schemas.openxmlformats.org/officeDocument/2006/relationships/hyperlink" Target="https://azurlane.wikiru.jp/index.php?%A5%AC%A5%B9%A5%B3%A1%BC%A5%CB%A5%E5" TargetMode="External"/><Relationship Id="rId43" Type="http://schemas.openxmlformats.org/officeDocument/2006/relationships/hyperlink" Target="https://azurlane.wikiru.jp/index.php?%A5%D9%A5%A2%A5%EB%A5%F3" TargetMode="External"/><Relationship Id="rId44" Type="http://schemas.openxmlformats.org/officeDocument/2006/relationships/hyperlink" Target="https://azurlane.wikiru.jp/index.php?%A5%B7%A5%E5%A5%EB%A5%AF%A1%BC%A5%D5" TargetMode="External"/><Relationship Id="rId45" Type="http://schemas.openxmlformats.org/officeDocument/2006/relationships/hyperlink" Target="https://azurlane.wikiru.jp/index.php?%A5%AB%A5%E9%A5%D3%A5%CB%A5%A8%A1%BC%A5%EC" TargetMode="External"/><Relationship Id="rId46" Type="http://schemas.openxmlformats.org/officeDocument/2006/relationships/hyperlink" Target="https://azurlane.wikiru.jp/index.php?%A5%C8%A5%EC%A5%F3%A5%C8" TargetMode="External"/><Relationship Id="rId47" Type="http://schemas.openxmlformats.org/officeDocument/2006/relationships/hyperlink" Target="https://azurlane.wikiru.jp/index.php?%A5%B3%A5%F3%A5%C6%A1%A6%A5%C7%A5%A3%A1%A6%A5%AB%A5%D6%A1%BC%A5%EB" TargetMode="External"/><Relationship Id="rId48" Type="http://schemas.openxmlformats.org/officeDocument/2006/relationships/hyperlink" Target="https://azurlane.wikiru.jp/index.php?%A5%B0%A5%ED%A5%BA%A5%CC%A5%A4" TargetMode="External"/><Relationship Id="rId49" Type="http://schemas.openxmlformats.org/officeDocument/2006/relationships/hyperlink" Target="https://azurlane.wikiru.jp/index.php?%B0%CB19" TargetMode="External"/><Relationship Id="rId50" Type="http://schemas.openxmlformats.org/officeDocument/2006/relationships/hyperlink" Target="https://azurlane.wikiru.jp/index.php?%B0%CB56" TargetMode="External"/><Relationship Id="rId51" Type="http://schemas.openxmlformats.org/officeDocument/2006/relationships/hyperlink" Target="https://azurlane.wikiru.jp/index.php?%A5%A2%A5%F4%A5%ED%A1%BC%A5%E9" TargetMode="External"/><Relationship Id="rId52" Type="http://schemas.openxmlformats.org/officeDocument/2006/relationships/hyperlink" Target="https://azurlane.wikiru.jp/index.php?%A5%D1%A1%BC%A5%DF%A5%E3%A5%C1%A1%A6%A5%E1%A5%EB%A5%AF%A1%BC%A5%EA%A5%E4" TargetMode="External"/><Relationship Id="rId53" Type="http://schemas.openxmlformats.org/officeDocument/2006/relationships/hyperlink" Target="https://azurlane.wikiru.jp/index.php?%A5%AC%A5%F3%A5%B0%A1%BC%A5%C8" TargetMode="External"/><Relationship Id="rId54" Type="http://schemas.openxmlformats.org/officeDocument/2006/relationships/hyperlink" Target="https://azurlane.wikiru.jp/index.php?%A5%BD%A5%D3%A5%A8%A5%C4%A5%AB%A5%E4%A1%A6%A5%ED%A5%B7%A5%A2" TargetMode="External"/><Relationship Id="rId55" Type="http://schemas.openxmlformats.org/officeDocument/2006/relationships/hyperlink" Target="https://azurlane.wikiru.jp/index.php?%A5%EA%A5%C8%A5%EB%A1%A6%A5%AF%A5%EA%A1%BC%A5%D6%A5%E9%A5%F3%A5%C9" TargetMode="External"/><Relationship Id="rId56" Type="http://schemas.openxmlformats.org/officeDocument/2006/relationships/hyperlink" Target="https://azurlane.wikiru.jp/index.php?%A5%BD%A5%EB%A5%C8%A5%EC%A5%A4%A5%AF%A5%B7%A5%C6%A5%A3" TargetMode="External"/><Relationship Id="rId57" Type="http://schemas.openxmlformats.org/officeDocument/2006/relationships/hyperlink" Target="https://azurlane.wikiru.jp/index.php?%A5%A4%A5%F3%A5%C7%A5%A3%A5%A2%A5%CA%A5%DD%A5%EA%A5%B9" TargetMode="External"/><Relationship Id="rId58" Type="http://schemas.openxmlformats.org/officeDocument/2006/relationships/hyperlink" Target="https://azurlane.wikiru.jp/index.php?cmd=guiedit&amp;page=%BF%D8%B1%C4%CA%CC%B4%CF%BC%EF&amp;id=wa2cd39c" TargetMode="External"/><Relationship Id="rId59" Type="http://schemas.openxmlformats.org/officeDocument/2006/relationships/hyperlink" Target="https://azurlane.wikiru.jp/index.php?cmd=guiedit&amp;page=%BF%D8%B1%C4%CA%CC%B4%CF%BC%EF&amp;id=nc6c18b0" TargetMode="External"/><Relationship Id="rId60" Type="http://schemas.openxmlformats.org/officeDocument/2006/relationships/hyperlink" Target="https://azurlane.wikiru.jp/index.php?cmd=guiedit&amp;page=%BF%D8%B1%C4%CA%CC%B4%CF%BC%EF&amp;id=ac982d69" TargetMode="External"/><Relationship Id="rId61" Type="http://schemas.openxmlformats.org/officeDocument/2006/relationships/hyperlink" Target="https://azurlane.wikiru.jp/index.php?cmd=guiedit&amp;page=%BF%D8%B1%C4%CA%CC%B4%CF%BC%EF&amp;id=vd2eac31" TargetMode="External"/><Relationship Id="rId62" Type="http://schemas.openxmlformats.org/officeDocument/2006/relationships/hyperlink" Target="https://azurlane.wikiru.jp/index.php?%B0%C8%BB%B3" TargetMode="External"/><Relationship Id="rId63" Type="http://schemas.openxmlformats.org/officeDocument/2006/relationships/hyperlink" Target="https://azurlane.wikiru.jp/index.php?%C8%C6%CD%D1%B7%BF%A5%D6%A5%EA" TargetMode="External"/><Relationship Id="rId64" Type="http://schemas.openxmlformats.org/officeDocument/2006/relationships/hyperlink" Target="https://azurlane.wikiru.jp/index.php?%A5%D6%A5%E9%A5%F3" TargetMode="External"/><Relationship Id="rId65" Type="http://schemas.openxmlformats.org/officeDocument/2006/relationships/hyperlink" Target="https://azurlane.wikiru.jp/index.php?%A5%CE%A5%EF%A1%BC%A5%EB" TargetMode="External"/><Relationship Id="rId66" Type="http://schemas.openxmlformats.org/officeDocument/2006/relationships/hyperlink" Target="https://azurlane.wikiru.jp/index.php?%A5%D9%A1%BC%A5%EB" TargetMode="External"/><Relationship Id="rId67" Type="http://schemas.openxmlformats.org/officeDocument/2006/relationships/hyperlink" Target="https://azurlane.wikiru.jp/index.php?cmd=guiedit&amp;page=%BF%D8%B1%C4%CA%CC%B4%CF%BC%EF&amp;id=ldf04915" TargetMode="External"/><Relationship Id="rId68" Type="http://schemas.openxmlformats.org/officeDocument/2006/relationships/hyperlink" Target="https://azurlane.wikiru.jp/index.php?%A5%D7%A5%EA%A5%F3%A5%B9%A1%A6%A5%AA%A5%D6%A1%A6%A5%A6%A5%A7%A1%BC%A5%EB%A5%BA" TargetMode="External"/><Relationship Id="rId69" Type="http://schemas.openxmlformats.org/officeDocument/2006/relationships/hyperlink" Target="https://azurlane.wikiru.jp/index.php?%A5%A2%A5%C9%A5%DF%A5%E9%A5%EB%A1%A6%A5%B0%A5%E9%A1%BC%A5%D5%A1%A6%A5%B7%A5%E5%A5%DA%A1%BC" TargetMode="External"/><Relationship Id="rId70" Type="http://schemas.openxmlformats.org/officeDocument/2006/relationships/hyperlink" Target="https://azurlane.wikiru.jp/index.php?%A5%D7%A5%EA%A5%F3%A5%C4%A1%A6%A5%AA%A5%A4%A5%B2%A5%F3" TargetMode="External"/><Relationship Id="rId71" Type="http://schemas.openxmlformats.org/officeDocument/2006/relationships/hyperlink" Target="https://azurlane.wikiru.jp/index.php?%A5%C4%A5%A7%A5%C3%A5%DA%A5%EA%A5%F3%A4%C1%A4%E3%A4%F3" TargetMode="External"/><Relationship Id="rId72" Type="http://schemas.openxmlformats.org/officeDocument/2006/relationships/hyperlink" Target="https://azurlane.wikiru.jp/index.php?%A5%C9%A1%BC%A5%BB%A5%C3%A5%C8%A5%B7%A5%E3%A1%BC" TargetMode="External"/><Relationship Id="rId73" Type="http://schemas.openxmlformats.org/officeDocument/2006/relationships/hyperlink" Target="https://azurlane.wikiru.jp/index.php?%A5%A8%A5%AF%A5%BB%A5%BF%A1%BC" TargetMode="External"/><Relationship Id="rId74" Type="http://schemas.openxmlformats.org/officeDocument/2006/relationships/hyperlink" Target="https://azurlane.wikiru.jp/index.php?%A5%EC%A5%D1%A5%EB%A5%B9" TargetMode="External"/><Relationship Id="rId75" Type="http://schemas.openxmlformats.org/officeDocument/2006/relationships/hyperlink" Target="https://azurlane.wikiru.jp/index.php?Z2" TargetMode="External"/><Relationship Id="rId76" Type="http://schemas.openxmlformats.org/officeDocument/2006/relationships/hyperlink" Target="https://azurlane.wikiru.jp/index.php?%C5%DA%BA%B4" TargetMode="External"/><Relationship Id="rId77" Type="http://schemas.openxmlformats.org/officeDocument/2006/relationships/hyperlink" Target="https://azurlane.wikiru.jp/index.php?%A5%B8%A5%E5%A5%EA%A5%AA%A1%A6%A5%C1%A5%A7%A5%B6%A1%BC%A5%EC" TargetMode="External"/><Relationship Id="rId78" Type="http://schemas.openxmlformats.org/officeDocument/2006/relationships/hyperlink" Target="https://azurlane.wikiru.jp/index.php?%A5%AF%A5%EA%A1%BC%A5%D6%A5%E9%A5%F3%A5%C9%A1%CA%A6%CC%CA%BC%C1%F5%A1%CB" TargetMode="External"/><Relationship Id="rId79" Type="http://schemas.openxmlformats.org/officeDocument/2006/relationships/hyperlink" Target="https://azurlane.wikiru.jp/index.php?%BC%E3%CD%D5" TargetMode="External"/><Relationship Id="rId80" Type="http://schemas.openxmlformats.org/officeDocument/2006/relationships/hyperlink" Target="https://azurlane.wikiru.jp/index.php?%A5%A6%A5%A7%A5%B9%A5%C8%A5%D0%A1%BC%A5%B8%A5%CB%A5%A2" TargetMode="External"/><Relationship Id="rId81" Type="http://schemas.openxmlformats.org/officeDocument/2006/relationships/hyperlink" Target="https://azurlane.wikiru.jp/index.php?%A5%C7%A5%E5%A1%BC%A5%AF%A1%A6%A5%AA%A5%D6%A1%A6%A5%E8%A1%BC%A5%AF" TargetMode="External"/><Relationship Id="rId82" Type="http://schemas.openxmlformats.org/officeDocument/2006/relationships/hyperlink" Target="https://azurlane.wikiru.jp/index.php?%A5%A2%A5%C9%A5%DF%A5%E9%A5%EB%A1%A6%A5%D2%A5%C3%A5%D1%A1%BC%A1%CA%A6%CC%CA%BC%C1%F5%A1%CB" TargetMode="External"/><Relationship Id="rId83" Type="http://schemas.openxmlformats.org/officeDocument/2006/relationships/hyperlink" Target="https://azurlane.wikiru.jp/index.php?%B0%CB58" TargetMode="External"/><Relationship Id="rId84" Type="http://schemas.openxmlformats.org/officeDocument/2006/relationships/hyperlink" Target="https://azurlane.wikiru.jp/index.php?%C9%EF%BD%E7" TargetMode="External"/><Relationship Id="rId85" Type="http://schemas.openxmlformats.org/officeDocument/2006/relationships/hyperlink" Target="https://azurlane.wikiru.jp/index.php?%A5%EB%A1%A6%A5%DE%A5%E9%A5%F3%A1%CA%A6%CC%CA%BC%C1%F5%A1%CB" TargetMode="External"/><Relationship Id="rId86" Type="http://schemas.openxmlformats.org/officeDocument/2006/relationships/hyperlink" Target="https://azurlane.wikiru.jp/index.php?%BB%EE%BA%EE%B7%BF%A5%D6%A5%EAMKII" TargetMode="External"/><Relationship Id="rId87" Type="http://schemas.openxmlformats.org/officeDocument/2006/relationships/hyperlink" Target="https://azurlane.wikiru.jp/index.php?%A5%DB%A5%EF%A5%A4%A5%C8%A5%CF%A1%BC%A5%C8" TargetMode="External"/><Relationship Id="rId88" Type="http://schemas.openxmlformats.org/officeDocument/2006/relationships/hyperlink" Target="https://azurlane.wikiru.jp/index.php?%A5%D1%A1%BC%A5%D7%A5%EB%A5%CF%A1%BC%A5%C8" TargetMode="External"/><Relationship Id="rId89" Type="http://schemas.openxmlformats.org/officeDocument/2006/relationships/hyperlink" Target="https://azurlane.wikiru.jp/index.php?%A5%D6%A5%E9%A5%C3%A5%AF%A5%CF%A1%BC%A5%C8" TargetMode="External"/><Relationship Id="rId90" Type="http://schemas.openxmlformats.org/officeDocument/2006/relationships/hyperlink" Target="https://azurlane.wikiru.jp/index.php?%A5%B0%A5%EA%A1%BC%A5%F3%A5%CF%A1%BC%A5%C8" TargetMode="External"/><Relationship Id="rId91" Type="http://schemas.openxmlformats.org/officeDocument/2006/relationships/hyperlink" Target="https://azurlane.wikiru.jp/index.php?%A5%EA%A5%C8%A5%EB%A1%A6%A5%A4%A5%E9%A5%B9%A5%C8%A5%EA%A5%A2%A5%B9" TargetMode="External"/><Relationship Id="rId92" Type="http://schemas.openxmlformats.org/officeDocument/2006/relationships/hyperlink" Target="https://azurlane.wikiru.jp/index.php?cmd=guiedit&amp;page=%BF%D8%B1%C4%CA%CC%B4%CF%BC%EF&amp;id=vde77607" TargetMode="External"/><Relationship Id="rId93" Type="http://schemas.openxmlformats.org/officeDocument/2006/relationships/hyperlink" Target="https://azurlane.wikiru.jp/index.php?%A5%A4%A5%AB%A5%EB%A5%B9" TargetMode="External"/><Relationship Id="rId94" Type="http://schemas.openxmlformats.org/officeDocument/2006/relationships/hyperlink" Target="https://azurlane.wikiru.jp/index.php?%A5%A8%A5%B9%A5%AD%A5%E2%A1%BC" TargetMode="External"/><Relationship Id="rId95" Type="http://schemas.openxmlformats.org/officeDocument/2006/relationships/hyperlink" Target="https://azurlane.wikiru.jp/index.php?%A5%B8%A5%E5%A5%CE%A1%BC%A1%CA%B6%EE%C3%E0%A1%CB" TargetMode="External"/><Relationship Id="rId96" Type="http://schemas.openxmlformats.org/officeDocument/2006/relationships/hyperlink" Target="https://azurlane.wikiru.jp/index.php?%A5%DE%A5%C3%A5%C1%A5%EC%A5%B9" TargetMode="External"/><Relationship Id="rId97" Type="http://schemas.openxmlformats.org/officeDocument/2006/relationships/hyperlink" Target="https://azurlane.wikiru.jp/index.php?%A5%CD%A5%D7%A5%C1%A5%E5%A1%BC%A5%F3" TargetMode="External"/><Relationship Id="rId98" Type="http://schemas.openxmlformats.org/officeDocument/2006/relationships/hyperlink" Target="https://azurlane.wikiru.jp/index.php?%A5%AD%A5%E5%A5%E9%A5%BD%A1%BC" TargetMode="External"/><Relationship Id="rId99" Type="http://schemas.openxmlformats.org/officeDocument/2006/relationships/hyperlink" Target="https://azurlane.wikiru.jp/index.php?%A5%EA%A5%A2%A5%F3%A5%C0%A1%BC" TargetMode="External"/><Relationship Id="rId100" Type="http://schemas.openxmlformats.org/officeDocument/2006/relationships/hyperlink" Target="https://azurlane.wikiru.jp/index.php?%A5%A2%A5%EA%A5%B7%A5%E5%A1%BC%A5%B6" TargetMode="External"/><Relationship Id="rId101" Type="http://schemas.openxmlformats.org/officeDocument/2006/relationships/hyperlink" Target="https://azurlane.wikiru.jp/index.php?%A5%B5%A5%A6%A5%B5%A5%F3%A5%D7%A5%C8%A5%F3" TargetMode="External"/><Relationship Id="rId102" Type="http://schemas.openxmlformats.org/officeDocument/2006/relationships/hyperlink" Target="https://azurlane.wikiru.jp/index.php?%A5%B7%A5%A7%A5%D5%A5%A3%A1%BC%A5%EB%A5%C9%A1%CA%A6%CC%CA%BC%C1%F5%A1%CB" TargetMode="External"/><Relationship Id="rId103" Type="http://schemas.openxmlformats.org/officeDocument/2006/relationships/hyperlink" Target="https://azurlane.wikiru.jp/index.php?%A5%A4%A5%AB%A5%EB%A5%B9" TargetMode="External"/><Relationship Id="rId104" Type="http://schemas.openxmlformats.org/officeDocument/2006/relationships/hyperlink" Target="https://azurlane.wikiru.jp/index.php?%A5%A8%A5%B9%A5%AD%A5%E2%A1%BC" TargetMode="External"/><Relationship Id="rId105" Type="http://schemas.openxmlformats.org/officeDocument/2006/relationships/hyperlink" Target="https://azurlane.wikiru.jp/index.php?%A5%A8%A5%B9%A5%AD%A5%E2%A1%BC" TargetMode="External"/><Relationship Id="rId106" Type="http://schemas.openxmlformats.org/officeDocument/2006/relationships/hyperlink" Target="https://azurlane.wikiru.jp/index.php?%A5%A8%A5%B9%A5%AD%A5%E2%A1%BC" TargetMode="External"/><Relationship Id="rId107" Type="http://schemas.openxmlformats.org/officeDocument/2006/relationships/hyperlink" Target="https://azurlane.wikiru.jp/index.php?Z1" TargetMode="External"/><Relationship Id="rId108" Type="http://schemas.openxmlformats.org/officeDocument/2006/relationships/hyperlink" Target="https://azurlane.wikiru.jp/index.php?%A5%DE%A5%A4%A5%F3%A5%C4" TargetMode="External"/><Relationship Id="rId109" Type="http://schemas.openxmlformats.org/officeDocument/2006/relationships/hyperlink" Target="https://azurlane.wikiru.jp/index.php?%A5%A2%A5%C9%A5%DF%A5%E9%A5%EB%A1%A6%A5%D2%A5%C3%A5%D1%A1%BC" TargetMode="External"/><Relationship Id="rId110" Type="http://schemas.openxmlformats.org/officeDocument/2006/relationships/hyperlink" Target="https://azurlane.wikiru.jp/index.php?%BD%E9%BD%D5" TargetMode="External"/><Relationship Id="rId111" Type="http://schemas.openxmlformats.org/officeDocument/2006/relationships/hyperlink" Target="https://azurlane.wikiru.jp/index.php?%B8%E3%BA%CA" TargetMode="External"/><Relationship Id="rId112" Type="http://schemas.openxmlformats.org/officeDocument/2006/relationships/hyperlink" Target="https://azurlane.wikiru.jp/index.php?%B6%E2%B9%E4" TargetMode="External"/><Relationship Id="rId113" Type="http://schemas.openxmlformats.org/officeDocument/2006/relationships/hyperlink" Target="https://azurlane.wikiru.jp/index.php?%C5%B7%BE%EB" TargetMode="External"/><Relationship Id="rId114" Type="http://schemas.openxmlformats.org/officeDocument/2006/relationships/hyperlink" Target="https://azurlane.wikiru.jp/index.php?%BB%B0%B3%DE" TargetMode="External"/><Relationship Id="rId115" Type="http://schemas.openxmlformats.org/officeDocument/2006/relationships/hyperlink" Target="https://azurlane.wikiru.jp/index.php?%C9%DE%B7%AC" TargetMode="External"/><Relationship Id="rId116" Type="http://schemas.openxmlformats.org/officeDocument/2006/relationships/hyperlink" Target="https://azurlane.wikiru.jp/index.php?%B0%CB%C0%AA" TargetMode="External"/><Relationship Id="rId117" Type="http://schemas.openxmlformats.org/officeDocument/2006/relationships/hyperlink" Target="https://azurlane.wikiru.jp/index.php?%C4%B9%CC%E7" TargetMode="External"/><Relationship Id="rId118" Type="http://schemas.openxmlformats.org/officeDocument/2006/relationships/hyperlink" Target="https://azurlane.wikiru.jp/index.php?%B2%C3%B2%EC%A1%CA%C0%EF%B4%CF%A1%CB" TargetMode="External"/><Relationship Id="rId119" Type="http://schemas.openxmlformats.org/officeDocument/2006/relationships/hyperlink" Target="https://azurlane.wikiru.jp/index.php?%B5%AA%B0%CB" TargetMode="External"/><Relationship Id="rId120" Type="http://schemas.openxmlformats.org/officeDocument/2006/relationships/hyperlink" Target="https://azurlane.wikiru.jp/index.php?%C0%D6%BE%EB" TargetMode="External"/><Relationship Id="rId121" Type="http://schemas.openxmlformats.org/officeDocument/2006/relationships/hyperlink" Target="https://azurlane.wikiru.jp/index.php?%BF%AE%C7%BB" TargetMode="External"/><Relationship Id="rId122" Type="http://schemas.openxmlformats.org/officeDocument/2006/relationships/hyperlink" Target="https://azurlane.wikiru.jp/index.php?%E6%C6%C4%E1" TargetMode="External"/><Relationship Id="rId123" Type="http://schemas.openxmlformats.org/officeDocument/2006/relationships/hyperlink" Target="https://azurlane.wikiru.jp/index.php?%BE%CD%CB%B1" TargetMode="External"/><Relationship Id="rId124" Type="http://schemas.openxmlformats.org/officeDocument/2006/relationships/hyperlink" Target="https://azurlane.wikiru.jp/index.php?%C8%F4%C2%EB" TargetMode="External"/><Relationship Id="rId125" Type="http://schemas.openxmlformats.org/officeDocument/2006/relationships/hyperlink" Target="https://azurlane.wikiru.jp/index.php?%B0%CB168" TargetMode="External"/><Relationship Id="rId126" Type="http://schemas.openxmlformats.org/officeDocument/2006/relationships/hyperlink" Target="https://azurlane.wikiru.jp/index.php?%B0%CB13" TargetMode="External"/><Relationship Id="rId127" Type="http://schemas.openxmlformats.org/officeDocument/2006/relationships/hyperlink" Target="https://azurlane.wikiru.jp/index.php?%A5%EB%A1%A6%A5%DE%A5%EB%A5%B9" TargetMode="External"/><Relationship Id="rId128" Type="http://schemas.openxmlformats.org/officeDocument/2006/relationships/hyperlink" Target="https://azurlane.wikiru.jp/index.php?%A5%F4%A5%A9%A1%BC%A5%AF%A5%E9%A5%F3" TargetMode="External"/><Relationship Id="rId129" Type="http://schemas.openxmlformats.org/officeDocument/2006/relationships/hyperlink" Target="https://azurlane.wikiru.jp/index.php?%A5%B8%A5%E3%A5%F3%A5%CC%A1%A6%A5%C0%A5%EB%A5%AF" TargetMode="External"/><Relationship Id="rId130" Type="http://schemas.openxmlformats.org/officeDocument/2006/relationships/hyperlink" Target="https://azurlane.wikiru.jp/index.php?%A5%E9%A1%A6%A5%AC%A5%EA%A5%BD%A5%CB%A5%A8%A1%BC%A5%EB" TargetMode="External"/><Relationship Id="rId131" Type="http://schemas.openxmlformats.org/officeDocument/2006/relationships/hyperlink" Target="https://azurlane.wikiru.jp/index.php?%A5%B5%A5%F3%A1%A6%A5%EB%A5%A4" TargetMode="External"/><Relationship Id="rId132" Type="http://schemas.openxmlformats.org/officeDocument/2006/relationships/hyperlink" Target="https://azurlane.wikiru.jp/index.php?%A5%C0%A5%F3%A5%B1%A5%EB%A5%AF" TargetMode="External"/><Relationship Id="rId133" Type="http://schemas.openxmlformats.org/officeDocument/2006/relationships/hyperlink" Target="https://azurlane.wikiru.jp/index.php?%A5%AC%A5%B9%A5%B3%A1%BC%A5%CB%A5%E5" TargetMode="External"/><Relationship Id="rId134" Type="http://schemas.openxmlformats.org/officeDocument/2006/relationships/hyperlink" Target="https://azurlane.wikiru.jp/index.php?%A5%D9%A5%A2%A5%EB%A5%F3" TargetMode="External"/><Relationship Id="rId135" Type="http://schemas.openxmlformats.org/officeDocument/2006/relationships/hyperlink" Target="https://azurlane.wikiru.jp/index.php?%A5%B7%A5%E5%A5%EB%A5%AF%A1%BC%A5%D5" TargetMode="External"/><Relationship Id="rId136" Type="http://schemas.openxmlformats.org/officeDocument/2006/relationships/hyperlink" Target="https://azurlane.wikiru.jp/index.php?%A5%AB%A5%E9%A5%D3%A5%CB%A5%A8%A1%BC%A5%EC" TargetMode="External"/><Relationship Id="rId137" Type="http://schemas.openxmlformats.org/officeDocument/2006/relationships/hyperlink" Target="https://azurlane.wikiru.jp/index.php?%A5%C8%A5%EC%A5%F3%A5%C8" TargetMode="External"/><Relationship Id="rId138" Type="http://schemas.openxmlformats.org/officeDocument/2006/relationships/hyperlink" Target="https://azurlane.wikiru.jp/index.php?%A5%B3%A5%F3%A5%C6%A1%A6%A5%C7%A5%A3%A1%A6%A5%AB%A5%D6%A1%BC%A5%EB" TargetMode="External"/><Relationship Id="rId139" Type="http://schemas.openxmlformats.org/officeDocument/2006/relationships/hyperlink" Target="https://azurlane.wikiru.jp/index.php?%A5%B0%A5%ED%A5%BA%A5%CC%A5%A4" TargetMode="External"/><Relationship Id="rId140" Type="http://schemas.openxmlformats.org/officeDocument/2006/relationships/hyperlink" Target="https://azurlane.wikiru.jp/index.php?%B0%CB19" TargetMode="External"/><Relationship Id="rId141" Type="http://schemas.openxmlformats.org/officeDocument/2006/relationships/hyperlink" Target="https://azurlane.wikiru.jp/index.php?%B0%CB56" TargetMode="External"/><Relationship Id="rId142" Type="http://schemas.openxmlformats.org/officeDocument/2006/relationships/hyperlink" Target="https://azurlane.wikiru.jp/index.php?%A5%A2%A5%F4%A5%ED%A1%BC%A5%E9" TargetMode="External"/><Relationship Id="rId143" Type="http://schemas.openxmlformats.org/officeDocument/2006/relationships/hyperlink" Target="https://azurlane.wikiru.jp/index.php?%A5%D1%A1%BC%A5%DF%A5%E3%A5%C1%A1%A6%A5%E1%A5%EB%A5%AF%A1%BC%A5%EA%A5%E4" TargetMode="External"/><Relationship Id="rId144" Type="http://schemas.openxmlformats.org/officeDocument/2006/relationships/hyperlink" Target="https://azurlane.wikiru.jp/index.php?%A5%AC%A5%F3%A5%B0%A1%BC%A5%C8" TargetMode="External"/><Relationship Id="rId145" Type="http://schemas.openxmlformats.org/officeDocument/2006/relationships/hyperlink" Target="https://azurlane.wikiru.jp/index.php?%A5%BD%A5%D3%A5%A8%A5%C4%A5%AB%A5%E4%A1%A6%A5%ED%A5%B7%A5%A2" TargetMode="External"/><Relationship Id="rId146" Type="http://schemas.openxmlformats.org/officeDocument/2006/relationships/hyperlink" Target="https://azurlane.wikiru.jp/index.php?%A5%EA%A5%C8%A5%EB%A1%A6%A5%AF%A5%EA%A1%BC%A5%D6%A5%E9%A5%F3%A5%C9" TargetMode="External"/><Relationship Id="rId147" Type="http://schemas.openxmlformats.org/officeDocument/2006/relationships/hyperlink" Target="https://azurlane.wikiru.jp/index.php?%A5%BD%A5%EB%A5%C8%A5%EC%A5%A4%A5%AF%A5%B7%A5%C6%A5%A3" TargetMode="External"/><Relationship Id="rId148" Type="http://schemas.openxmlformats.org/officeDocument/2006/relationships/hyperlink" Target="https://azurlane.wikiru.jp/index.php?%A5%A4%A5%F3%A5%C7%A5%A3%A5%A2%A5%CA%A5%DD%A5%EA%A5%B9" TargetMode="External"/><Relationship Id="rId149" Type="http://schemas.openxmlformats.org/officeDocument/2006/relationships/hyperlink" Target="https://azurlane.wikiru.jp/index.php?cmd=guiedit&amp;page=%BF%D8%B1%C4%CA%CC%B4%CF%BC%EF&amp;id=wa2cd39c" TargetMode="External"/><Relationship Id="rId150" Type="http://schemas.openxmlformats.org/officeDocument/2006/relationships/hyperlink" Target="https://azurlane.wikiru.jp/index.php?cmd=guiedit&amp;page=%BF%D8%B1%C4%CA%CC%B4%CF%BC%EF&amp;id=nc6c18b0" TargetMode="External"/><Relationship Id="rId151" Type="http://schemas.openxmlformats.org/officeDocument/2006/relationships/hyperlink" Target="https://azurlane.wikiru.jp/index.php?cmd=guiedit&amp;page=%BF%D8%B1%C4%CA%CC%B4%CF%BC%EF&amp;id=ac982d69" TargetMode="External"/><Relationship Id="rId152" Type="http://schemas.openxmlformats.org/officeDocument/2006/relationships/hyperlink" Target="https://azurlane.wikiru.jp/index.php?cmd=guiedit&amp;page=%BF%D8%B1%C4%CA%CC%B4%CF%BC%EF&amp;id=vd2eac31" TargetMode="External"/><Relationship Id="rId153" Type="http://schemas.openxmlformats.org/officeDocument/2006/relationships/hyperlink" Target="https://azurlane.wikiru.jp/index.php?%B0%C8%BB%B3" TargetMode="External"/><Relationship Id="rId154" Type="http://schemas.openxmlformats.org/officeDocument/2006/relationships/hyperlink" Target="https://azurlane.wikiru.jp/index.php?%C8%C6%CD%D1%B7%BF%A5%D6%A5%EA" TargetMode="External"/><Relationship Id="rId155" Type="http://schemas.openxmlformats.org/officeDocument/2006/relationships/hyperlink" Target="https://azurlane.wikiru.jp/index.php?%A5%D6%A5%E9%A5%F3" TargetMode="External"/><Relationship Id="rId156" Type="http://schemas.openxmlformats.org/officeDocument/2006/relationships/hyperlink" Target="https://azurlane.wikiru.jp/index.php?%A5%CE%A5%EF%A1%BC%A5%EB" TargetMode="External"/><Relationship Id="rId157" Type="http://schemas.openxmlformats.org/officeDocument/2006/relationships/hyperlink" Target="https://azurlane.wikiru.jp/index.php?%A5%D9%A1%BC%A5%EB" TargetMode="External"/><Relationship Id="rId158" Type="http://schemas.openxmlformats.org/officeDocument/2006/relationships/hyperlink" Target="https://azurlane.wikiru.jp/index.php?cmd=guiedit&amp;page=%BF%D8%B1%C4%CA%CC%B4%CF%BC%EF&amp;id=ldf04915" TargetMode="External"/><Relationship Id="rId159" Type="http://schemas.openxmlformats.org/officeDocument/2006/relationships/hyperlink" Target="https://azurlane.wikiru.jp/index.php?%A5%D7%A5%EA%A5%F3%A5%B9%A1%A6%A5%AA%A5%D6%A1%A6%A5%A6%A5%A7%A1%BC%A5%EB%A5%BA" TargetMode="External"/><Relationship Id="rId160" Type="http://schemas.openxmlformats.org/officeDocument/2006/relationships/hyperlink" Target="https://azurlane.wikiru.jp/index.php?%A5%A2%A5%C9%A5%DF%A5%E9%A5%EB%A1%A6%A5%B0%A5%E9%A1%BC%A5%D5%A1%A6%A5%B7%A5%E5%A5%DA%A1%BC" TargetMode="External"/><Relationship Id="rId161" Type="http://schemas.openxmlformats.org/officeDocument/2006/relationships/hyperlink" Target="https://azurlane.wikiru.jp/index.php?%A5%D7%A5%EA%A5%F3%A5%C4%A1%A6%A5%AA%A5%A4%A5%B2%A5%F3" TargetMode="External"/><Relationship Id="rId162" Type="http://schemas.openxmlformats.org/officeDocument/2006/relationships/hyperlink" Target="https://azurlane.wikiru.jp/index.php?%A5%C4%A5%A7%A5%C3%A5%DA%A5%EA%A5%F3%A4%C1%A4%E3%A4%F3" TargetMode="External"/><Relationship Id="rId163" Type="http://schemas.openxmlformats.org/officeDocument/2006/relationships/hyperlink" Target="https://azurlane.wikiru.jp/index.php?%A5%C9%A1%BC%A5%BB%A5%C3%A5%C8%A5%B7%A5%E3%A1%BC" TargetMode="External"/><Relationship Id="rId164" Type="http://schemas.openxmlformats.org/officeDocument/2006/relationships/hyperlink" Target="https://azurlane.wikiru.jp/index.php?%A5%A8%A5%AF%A5%BB%A5%BF%A1%BC" TargetMode="External"/><Relationship Id="rId165" Type="http://schemas.openxmlformats.org/officeDocument/2006/relationships/hyperlink" Target="https://azurlane.wikiru.jp/index.php?%A5%EC%A5%D1%A5%EB%A5%B9" TargetMode="External"/><Relationship Id="rId166" Type="http://schemas.openxmlformats.org/officeDocument/2006/relationships/hyperlink" Target="https://azurlane.wikiru.jp/index.php?Z2" TargetMode="External"/><Relationship Id="rId167" Type="http://schemas.openxmlformats.org/officeDocument/2006/relationships/hyperlink" Target="https://azurlane.wikiru.jp/index.php?%C5%DA%BA%B4" TargetMode="External"/><Relationship Id="rId168" Type="http://schemas.openxmlformats.org/officeDocument/2006/relationships/hyperlink" Target="https://azurlane.wikiru.jp/index.php?%A5%B8%A5%E5%A5%EA%A5%AA%A1%A6%A5%C1%A5%A7%A5%B6%A1%BC%A5%EC" TargetMode="External"/><Relationship Id="rId169" Type="http://schemas.openxmlformats.org/officeDocument/2006/relationships/hyperlink" Target="https://azurlane.wikiru.jp/index.php?%A5%AF%A5%EA%A1%BC%A5%D6%A5%E9%A5%F3%A5%C9%A1%CA%A6%CC%CA%BC%C1%F5%A1%CB" TargetMode="External"/><Relationship Id="rId170" Type="http://schemas.openxmlformats.org/officeDocument/2006/relationships/hyperlink" Target="https://azurlane.wikiru.jp/index.php?%BC%E3%CD%D5" TargetMode="External"/><Relationship Id="rId171" Type="http://schemas.openxmlformats.org/officeDocument/2006/relationships/hyperlink" Target="https://azurlane.wikiru.jp/index.php?%A5%A6%A5%A7%A5%B9%A5%C8%A5%D0%A1%BC%A5%B8%A5%CB%A5%A2" TargetMode="External"/><Relationship Id="rId172" Type="http://schemas.openxmlformats.org/officeDocument/2006/relationships/hyperlink" Target="https://azurlane.wikiru.jp/index.php?%A5%C7%A5%E5%A1%BC%A5%AF%A1%A6%A5%AA%A5%D6%A1%A6%A5%E8%A1%BC%A5%AF" TargetMode="External"/><Relationship Id="rId173" Type="http://schemas.openxmlformats.org/officeDocument/2006/relationships/hyperlink" Target="https://azurlane.wikiru.jp/index.php?%A5%A2%A5%C9%A5%DF%A5%E9%A5%EB%A1%A6%A5%D2%A5%C3%A5%D1%A1%BC%A1%CA%A6%CC%CA%BC%C1%F5%A1%CB" TargetMode="External"/><Relationship Id="rId174" Type="http://schemas.openxmlformats.org/officeDocument/2006/relationships/hyperlink" Target="https://azurlane.wikiru.jp/index.php?%B0%CB58" TargetMode="External"/><Relationship Id="rId175" Type="http://schemas.openxmlformats.org/officeDocument/2006/relationships/hyperlink" Target="https://azurlane.wikiru.jp/index.php?%C9%EF%BD%E7" TargetMode="External"/><Relationship Id="rId176" Type="http://schemas.openxmlformats.org/officeDocument/2006/relationships/hyperlink" Target="https://azurlane.wikiru.jp/index.php?%A5%EB%A1%A6%A5%DE%A5%E9%A5%F3%A1%CA%A6%CC%CA%BC%C1%F5%A1%CB" TargetMode="External"/><Relationship Id="rId177" Type="http://schemas.openxmlformats.org/officeDocument/2006/relationships/hyperlink" Target="https://azurlane.wikiru.jp/index.php?%BB%EE%BA%EE%B7%BF%A5%D6%A5%EAMKII" TargetMode="External"/><Relationship Id="rId178" Type="http://schemas.openxmlformats.org/officeDocument/2006/relationships/hyperlink" Target="https://azurlane.wikiru.jp/index.php?%A5%DB%A5%EF%A5%A4%A5%C8%A5%CF%A1%BC%A5%C8" TargetMode="External"/><Relationship Id="rId179" Type="http://schemas.openxmlformats.org/officeDocument/2006/relationships/hyperlink" Target="https://azurlane.wikiru.jp/index.php?%A5%D1%A1%BC%A5%D7%A5%EB%A5%CF%A1%BC%A5%C8" TargetMode="External"/><Relationship Id="rId180" Type="http://schemas.openxmlformats.org/officeDocument/2006/relationships/hyperlink" Target="https://azurlane.wikiru.jp/index.php?%A5%D6%A5%E9%A5%C3%A5%AF%A5%CF%A1%BC%A5%C8" TargetMode="External"/><Relationship Id="rId181" Type="http://schemas.openxmlformats.org/officeDocument/2006/relationships/hyperlink" Target="https://azurlane.wikiru.jp/index.php?%A5%B0%A5%EA%A1%BC%A5%F3%A5%CF%A1%BC%A5%C8" TargetMode="External"/><Relationship Id="rId182" Type="http://schemas.openxmlformats.org/officeDocument/2006/relationships/hyperlink" Target="https://azurlane.wikiru.jp/index.php?%A5%EA%A5%C8%A5%EB%A1%A6%A5%A4%A5%E9%A5%B9%A5%C8%A5%EA%A5%A2%A5%B9" TargetMode="Externa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304560</xdr:colOff>
      <xdr:row>1</xdr:row>
      <xdr:rowOff>95040</xdr:rowOff>
    </xdr:to>
    <xdr:sp>
      <xdr:nvSpPr>
        <xdr:cNvPr id="0" name="CustomShape 1"/>
        <xdr:cNvSpPr/>
      </xdr:nvSpPr>
      <xdr:spPr>
        <a:xfrm>
          <a:off x="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0</xdr:row>
      <xdr:rowOff>0</xdr:rowOff>
    </xdr:from>
    <xdr:to>
      <xdr:col>1</xdr:col>
      <xdr:colOff>304920</xdr:colOff>
      <xdr:row>1</xdr:row>
      <xdr:rowOff>95040</xdr:rowOff>
    </xdr:to>
    <xdr:sp>
      <xdr:nvSpPr>
        <xdr:cNvPr id="1" name="CustomShape 1"/>
        <xdr:cNvSpPr/>
      </xdr:nvSpPr>
      <xdr:spPr>
        <a:xfrm>
          <a:off x="151020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3</xdr:col>
      <xdr:colOff>360</xdr:colOff>
      <xdr:row>0</xdr:row>
      <xdr:rowOff>0</xdr:rowOff>
    </xdr:from>
    <xdr:to>
      <xdr:col>4</xdr:col>
      <xdr:colOff>7560</xdr:colOff>
      <xdr:row>1</xdr:row>
      <xdr:rowOff>95040</xdr:rowOff>
    </xdr:to>
    <xdr:sp>
      <xdr:nvSpPr>
        <xdr:cNvPr id="2" name="CustomShape 1"/>
        <xdr:cNvSpPr/>
      </xdr:nvSpPr>
      <xdr:spPr>
        <a:xfrm>
          <a:off x="23223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304560</xdr:colOff>
      <xdr:row>1</xdr:row>
      <xdr:rowOff>95040</xdr:rowOff>
    </xdr:to>
    <xdr:sp>
      <xdr:nvSpPr>
        <xdr:cNvPr id="3" name="CustomShape 1"/>
        <xdr:cNvSpPr/>
      </xdr:nvSpPr>
      <xdr:spPr>
        <a:xfrm>
          <a:off x="26193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304560</xdr:colOff>
      <xdr:row>1</xdr:row>
      <xdr:rowOff>95040</xdr:rowOff>
    </xdr:to>
    <xdr:sp>
      <xdr:nvSpPr>
        <xdr:cNvPr id="4" name="CustomShape 1"/>
        <xdr:cNvSpPr/>
      </xdr:nvSpPr>
      <xdr:spPr>
        <a:xfrm>
          <a:off x="315144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304560</xdr:colOff>
      <xdr:row>1</xdr:row>
      <xdr:rowOff>95040</xdr:rowOff>
    </xdr:to>
    <xdr:sp>
      <xdr:nvSpPr>
        <xdr:cNvPr id="5" name="CustomShape 1"/>
        <xdr:cNvSpPr/>
      </xdr:nvSpPr>
      <xdr:spPr>
        <a:xfrm>
          <a:off x="315144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279000</xdr:colOff>
      <xdr:row>1</xdr:row>
      <xdr:rowOff>95040</xdr:rowOff>
    </xdr:to>
    <xdr:sp>
      <xdr:nvSpPr>
        <xdr:cNvPr id="6" name="CustomShape 1"/>
        <xdr:cNvSpPr/>
      </xdr:nvSpPr>
      <xdr:spPr>
        <a:xfrm>
          <a:off x="3683520" y="0"/>
          <a:ext cx="27900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304560</xdr:colOff>
      <xdr:row>1</xdr:row>
      <xdr:rowOff>95040</xdr:rowOff>
    </xdr:to>
    <xdr:sp>
      <xdr:nvSpPr>
        <xdr:cNvPr id="7" name="CustomShape 1"/>
        <xdr:cNvSpPr/>
      </xdr:nvSpPr>
      <xdr:spPr>
        <a:xfrm>
          <a:off x="396288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304560</xdr:colOff>
      <xdr:row>1</xdr:row>
      <xdr:rowOff>95040</xdr:rowOff>
    </xdr:to>
    <xdr:sp>
      <xdr:nvSpPr>
        <xdr:cNvPr id="8" name="CustomShape 1"/>
        <xdr:cNvSpPr/>
      </xdr:nvSpPr>
      <xdr:spPr>
        <a:xfrm>
          <a:off x="443484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9</xdr:col>
      <xdr:colOff>360</xdr:colOff>
      <xdr:row>0</xdr:row>
      <xdr:rowOff>0</xdr:rowOff>
    </xdr:from>
    <xdr:to>
      <xdr:col>9</xdr:col>
      <xdr:colOff>304920</xdr:colOff>
      <xdr:row>1</xdr:row>
      <xdr:rowOff>95040</xdr:rowOff>
    </xdr:to>
    <xdr:sp>
      <xdr:nvSpPr>
        <xdr:cNvPr id="9" name="CustomShape 1"/>
        <xdr:cNvSpPr/>
      </xdr:nvSpPr>
      <xdr:spPr>
        <a:xfrm>
          <a:off x="490680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304560</xdr:colOff>
      <xdr:row>1</xdr:row>
      <xdr:rowOff>95040</xdr:rowOff>
    </xdr:to>
    <xdr:sp>
      <xdr:nvSpPr>
        <xdr:cNvPr id="10" name="CustomShape 1"/>
        <xdr:cNvSpPr/>
      </xdr:nvSpPr>
      <xdr:spPr>
        <a:xfrm>
          <a:off x="537840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11</xdr:col>
      <xdr:colOff>360</xdr:colOff>
      <xdr:row>0</xdr:row>
      <xdr:rowOff>0</xdr:rowOff>
    </xdr:from>
    <xdr:to>
      <xdr:col>11</xdr:col>
      <xdr:colOff>304920</xdr:colOff>
      <xdr:row>1</xdr:row>
      <xdr:rowOff>95040</xdr:rowOff>
    </xdr:to>
    <xdr:sp>
      <xdr:nvSpPr>
        <xdr:cNvPr id="11" name="CustomShape 1"/>
        <xdr:cNvSpPr/>
      </xdr:nvSpPr>
      <xdr:spPr>
        <a:xfrm>
          <a:off x="58503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304560</xdr:colOff>
      <xdr:row>1</xdr:row>
      <xdr:rowOff>95040</xdr:rowOff>
    </xdr:to>
    <xdr:sp>
      <xdr:nvSpPr>
        <xdr:cNvPr id="12" name="CustomShape 1"/>
        <xdr:cNvSpPr/>
      </xdr:nvSpPr>
      <xdr:spPr>
        <a:xfrm>
          <a:off x="63219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13</xdr:col>
      <xdr:colOff>360</xdr:colOff>
      <xdr:row>0</xdr:row>
      <xdr:rowOff>0</xdr:rowOff>
    </xdr:from>
    <xdr:to>
      <xdr:col>13</xdr:col>
      <xdr:colOff>304920</xdr:colOff>
      <xdr:row>1</xdr:row>
      <xdr:rowOff>95040</xdr:rowOff>
    </xdr:to>
    <xdr:sp>
      <xdr:nvSpPr>
        <xdr:cNvPr id="13" name="CustomShape 1"/>
        <xdr:cNvSpPr/>
      </xdr:nvSpPr>
      <xdr:spPr>
        <a:xfrm>
          <a:off x="679392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14</xdr:col>
      <xdr:colOff>0</xdr:colOff>
      <xdr:row>0</xdr:row>
      <xdr:rowOff>0</xdr:rowOff>
    </xdr:from>
    <xdr:to>
      <xdr:col>14</xdr:col>
      <xdr:colOff>304560</xdr:colOff>
      <xdr:row>1</xdr:row>
      <xdr:rowOff>95040</xdr:rowOff>
    </xdr:to>
    <xdr:sp>
      <xdr:nvSpPr>
        <xdr:cNvPr id="14" name="CustomShape 1"/>
        <xdr:cNvSpPr/>
      </xdr:nvSpPr>
      <xdr:spPr>
        <a:xfrm>
          <a:off x="726552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15</xdr:col>
      <xdr:colOff>360</xdr:colOff>
      <xdr:row>0</xdr:row>
      <xdr:rowOff>0</xdr:rowOff>
    </xdr:from>
    <xdr:to>
      <xdr:col>15</xdr:col>
      <xdr:colOff>304920</xdr:colOff>
      <xdr:row>1</xdr:row>
      <xdr:rowOff>95040</xdr:rowOff>
    </xdr:to>
    <xdr:sp>
      <xdr:nvSpPr>
        <xdr:cNvPr id="15" name="CustomShape 1"/>
        <xdr:cNvSpPr/>
      </xdr:nvSpPr>
      <xdr:spPr>
        <a:xfrm>
          <a:off x="773748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16</xdr:col>
      <xdr:colOff>360</xdr:colOff>
      <xdr:row>0</xdr:row>
      <xdr:rowOff>0</xdr:rowOff>
    </xdr:from>
    <xdr:to>
      <xdr:col>16</xdr:col>
      <xdr:colOff>304920</xdr:colOff>
      <xdr:row>1</xdr:row>
      <xdr:rowOff>95040</xdr:rowOff>
    </xdr:to>
    <xdr:sp>
      <xdr:nvSpPr>
        <xdr:cNvPr id="16" name="CustomShape 1"/>
        <xdr:cNvSpPr/>
      </xdr:nvSpPr>
      <xdr:spPr>
        <a:xfrm>
          <a:off x="820944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17</xdr:col>
      <xdr:colOff>360</xdr:colOff>
      <xdr:row>0</xdr:row>
      <xdr:rowOff>0</xdr:rowOff>
    </xdr:from>
    <xdr:to>
      <xdr:col>17</xdr:col>
      <xdr:colOff>304920</xdr:colOff>
      <xdr:row>1</xdr:row>
      <xdr:rowOff>95040</xdr:rowOff>
    </xdr:to>
    <xdr:sp>
      <xdr:nvSpPr>
        <xdr:cNvPr id="17" name="CustomShape 1"/>
        <xdr:cNvSpPr/>
      </xdr:nvSpPr>
      <xdr:spPr>
        <a:xfrm>
          <a:off x="85935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304560</xdr:colOff>
      <xdr:row>1</xdr:row>
      <xdr:rowOff>95040</xdr:rowOff>
    </xdr:to>
    <xdr:sp>
      <xdr:nvSpPr>
        <xdr:cNvPr id="18" name="CustomShape 1"/>
        <xdr:cNvSpPr/>
      </xdr:nvSpPr>
      <xdr:spPr>
        <a:xfrm>
          <a:off x="2619360" y="0"/>
          <a:ext cx="304560" cy="304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85320</xdr:colOff>
      <xdr:row>72</xdr:row>
      <xdr:rowOff>24480</xdr:rowOff>
    </xdr:to>
    <xdr:sp>
      <xdr:nvSpPr>
        <xdr:cNvPr id="19" name="CustomShape 1">
          <a:hlinkClick r:id="rId1"/>
        </xdr:cNvPr>
        <xdr:cNvSpPr/>
      </xdr:nvSpPr>
      <xdr:spPr>
        <a:xfrm>
          <a:off x="0" y="18649800"/>
          <a:ext cx="85320" cy="4006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257040</xdr:rowOff>
    </xdr:from>
    <xdr:to>
      <xdr:col>0</xdr:col>
      <xdr:colOff>190080</xdr:colOff>
      <xdr:row>73</xdr:row>
      <xdr:rowOff>123120</xdr:rowOff>
    </xdr:to>
    <xdr:sp>
      <xdr:nvSpPr>
        <xdr:cNvPr id="20" name="CustomShape 1">
          <a:hlinkClick r:id="rId2"/>
        </xdr:cNvPr>
        <xdr:cNvSpPr/>
      </xdr:nvSpPr>
      <xdr:spPr>
        <a:xfrm>
          <a:off x="0" y="18906840"/>
          <a:ext cx="190080" cy="4057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275</xdr:row>
      <xdr:rowOff>75960</xdr:rowOff>
    </xdr:from>
    <xdr:to>
      <xdr:col>0</xdr:col>
      <xdr:colOff>190080</xdr:colOff>
      <xdr:row>291</xdr:row>
      <xdr:rowOff>171360</xdr:rowOff>
    </xdr:to>
    <xdr:sp>
      <xdr:nvSpPr>
        <xdr:cNvPr id="21" name="CustomShape 1">
          <a:hlinkClick r:id="rId3"/>
        </xdr:cNvPr>
        <xdr:cNvSpPr/>
      </xdr:nvSpPr>
      <xdr:spPr>
        <a:xfrm>
          <a:off x="0" y="72999360"/>
          <a:ext cx="190080" cy="344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105120</xdr:rowOff>
    </xdr:from>
    <xdr:to>
      <xdr:col>0</xdr:col>
      <xdr:colOff>190080</xdr:colOff>
      <xdr:row>130</xdr:row>
      <xdr:rowOff>24840</xdr:rowOff>
    </xdr:to>
    <xdr:sp>
      <xdr:nvSpPr>
        <xdr:cNvPr id="22" name="CustomShape 1">
          <a:hlinkClick r:id="rId4"/>
        </xdr:cNvPr>
        <xdr:cNvSpPr/>
      </xdr:nvSpPr>
      <xdr:spPr>
        <a:xfrm>
          <a:off x="0" y="34471080"/>
          <a:ext cx="190080" cy="2853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150</xdr:row>
      <xdr:rowOff>406440</xdr:rowOff>
    </xdr:to>
    <xdr:sp>
      <xdr:nvSpPr>
        <xdr:cNvPr id="23" name="CustomShape 1">
          <a:hlinkClick r:id="rId5"/>
        </xdr:cNvPr>
        <xdr:cNvSpPr/>
      </xdr:nvSpPr>
      <xdr:spPr>
        <a:xfrm>
          <a:off x="0" y="40024080"/>
          <a:ext cx="190080" cy="2711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150</xdr:row>
      <xdr:rowOff>406440</xdr:rowOff>
    </xdr:to>
    <xdr:sp>
      <xdr:nvSpPr>
        <xdr:cNvPr id="24" name="CustomShape 1">
          <a:hlinkClick r:id="rId6"/>
        </xdr:cNvPr>
        <xdr:cNvSpPr/>
      </xdr:nvSpPr>
      <xdr:spPr>
        <a:xfrm>
          <a:off x="0" y="40024080"/>
          <a:ext cx="190080" cy="2711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207</xdr:row>
      <xdr:rowOff>28440</xdr:rowOff>
    </xdr:from>
    <xdr:to>
      <xdr:col>0</xdr:col>
      <xdr:colOff>190080</xdr:colOff>
      <xdr:row>214</xdr:row>
      <xdr:rowOff>124920</xdr:rowOff>
    </xdr:to>
    <xdr:sp>
      <xdr:nvSpPr>
        <xdr:cNvPr id="25" name="CustomShape 1">
          <a:hlinkClick r:id="rId7"/>
        </xdr:cNvPr>
        <xdr:cNvSpPr/>
      </xdr:nvSpPr>
      <xdr:spPr>
        <a:xfrm>
          <a:off x="0" y="56187720"/>
          <a:ext cx="190080" cy="21920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190080</xdr:colOff>
      <xdr:row>148</xdr:row>
      <xdr:rowOff>294840</xdr:rowOff>
    </xdr:to>
    <xdr:sp>
      <xdr:nvSpPr>
        <xdr:cNvPr id="26" name="CustomShape 1">
          <a:hlinkClick r:id="rId8"/>
        </xdr:cNvPr>
        <xdr:cNvSpPr/>
      </xdr:nvSpPr>
      <xdr:spPr>
        <a:xfrm>
          <a:off x="0" y="40233600"/>
          <a:ext cx="190080" cy="1761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28440</xdr:rowOff>
    </xdr:from>
    <xdr:to>
      <xdr:col>0</xdr:col>
      <xdr:colOff>190080</xdr:colOff>
      <xdr:row>87</xdr:row>
      <xdr:rowOff>1800</xdr:rowOff>
    </xdr:to>
    <xdr:sp>
      <xdr:nvSpPr>
        <xdr:cNvPr id="27" name="CustomShape 1">
          <a:hlinkClick r:id="rId9"/>
        </xdr:cNvPr>
        <xdr:cNvSpPr/>
      </xdr:nvSpPr>
      <xdr:spPr>
        <a:xfrm>
          <a:off x="0" y="25593480"/>
          <a:ext cx="190080" cy="1020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57240</xdr:rowOff>
    </xdr:from>
    <xdr:to>
      <xdr:col>0</xdr:col>
      <xdr:colOff>190080</xdr:colOff>
      <xdr:row>384</xdr:row>
      <xdr:rowOff>69120</xdr:rowOff>
    </xdr:to>
    <xdr:sp>
      <xdr:nvSpPr>
        <xdr:cNvPr id="28" name="CustomShape 1">
          <a:hlinkClick r:id="rId10"/>
        </xdr:cNvPr>
        <xdr:cNvSpPr/>
      </xdr:nvSpPr>
      <xdr:spPr>
        <a:xfrm>
          <a:off x="0" y="101060280"/>
          <a:ext cx="190080" cy="221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</xdr:row>
      <xdr:rowOff>86040</xdr:rowOff>
    </xdr:from>
    <xdr:to>
      <xdr:col>0</xdr:col>
      <xdr:colOff>190080</xdr:colOff>
      <xdr:row>38</xdr:row>
      <xdr:rowOff>209520</xdr:rowOff>
    </xdr:to>
    <xdr:sp>
      <xdr:nvSpPr>
        <xdr:cNvPr id="29" name="CustomShape 1">
          <a:hlinkClick r:id="rId11"/>
        </xdr:cNvPr>
        <xdr:cNvSpPr/>
      </xdr:nvSpPr>
      <xdr:spPr>
        <a:xfrm>
          <a:off x="0" y="12239640"/>
          <a:ext cx="190080" cy="123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257040</xdr:rowOff>
    </xdr:from>
    <xdr:to>
      <xdr:col>0</xdr:col>
      <xdr:colOff>190080</xdr:colOff>
      <xdr:row>73</xdr:row>
      <xdr:rowOff>123120</xdr:rowOff>
    </xdr:to>
    <xdr:sp>
      <xdr:nvSpPr>
        <xdr:cNvPr id="30" name="CustomShape 1">
          <a:hlinkClick r:id="rId12"/>
        </xdr:cNvPr>
        <xdr:cNvSpPr/>
      </xdr:nvSpPr>
      <xdr:spPr>
        <a:xfrm>
          <a:off x="0" y="18906840"/>
          <a:ext cx="190080" cy="4057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275</xdr:row>
      <xdr:rowOff>75960</xdr:rowOff>
    </xdr:from>
    <xdr:to>
      <xdr:col>0</xdr:col>
      <xdr:colOff>190080</xdr:colOff>
      <xdr:row>291</xdr:row>
      <xdr:rowOff>171360</xdr:rowOff>
    </xdr:to>
    <xdr:sp>
      <xdr:nvSpPr>
        <xdr:cNvPr id="31" name="CustomShape 1">
          <a:hlinkClick r:id="rId13"/>
        </xdr:cNvPr>
        <xdr:cNvSpPr/>
      </xdr:nvSpPr>
      <xdr:spPr>
        <a:xfrm>
          <a:off x="0" y="72999360"/>
          <a:ext cx="190080" cy="344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285840</xdr:rowOff>
    </xdr:from>
    <xdr:to>
      <xdr:col>0</xdr:col>
      <xdr:colOff>190080</xdr:colOff>
      <xdr:row>73</xdr:row>
      <xdr:rowOff>123480</xdr:rowOff>
    </xdr:to>
    <xdr:sp>
      <xdr:nvSpPr>
        <xdr:cNvPr id="32" name="CustomShape 1">
          <a:hlinkClick r:id="rId14"/>
        </xdr:cNvPr>
        <xdr:cNvSpPr/>
      </xdr:nvSpPr>
      <xdr:spPr>
        <a:xfrm>
          <a:off x="0" y="18935640"/>
          <a:ext cx="190080" cy="4028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285840</xdr:rowOff>
    </xdr:from>
    <xdr:to>
      <xdr:col>0</xdr:col>
      <xdr:colOff>190080</xdr:colOff>
      <xdr:row>73</xdr:row>
      <xdr:rowOff>123480</xdr:rowOff>
    </xdr:to>
    <xdr:sp>
      <xdr:nvSpPr>
        <xdr:cNvPr id="33" name="CustomShape 1">
          <a:hlinkClick r:id="rId15"/>
        </xdr:cNvPr>
        <xdr:cNvSpPr/>
      </xdr:nvSpPr>
      <xdr:spPr>
        <a:xfrm>
          <a:off x="0" y="18935640"/>
          <a:ext cx="190080" cy="4028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493</xdr:row>
      <xdr:rowOff>43200</xdr:rowOff>
    </xdr:to>
    <xdr:sp>
      <xdr:nvSpPr>
        <xdr:cNvPr id="34" name="CustomShape 1">
          <a:hlinkClick r:id="rId16"/>
        </xdr:cNvPr>
        <xdr:cNvSpPr/>
      </xdr:nvSpPr>
      <xdr:spPr>
        <a:xfrm>
          <a:off x="0" y="127044360"/>
          <a:ext cx="190080" cy="1300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190080</xdr:colOff>
      <xdr:row>456</xdr:row>
      <xdr:rowOff>171000</xdr:rowOff>
    </xdr:to>
    <xdr:sp>
      <xdr:nvSpPr>
        <xdr:cNvPr id="35" name="CustomShape 1">
          <a:hlinkClick r:id="rId17"/>
        </xdr:cNvPr>
        <xdr:cNvSpPr/>
      </xdr:nvSpPr>
      <xdr:spPr>
        <a:xfrm>
          <a:off x="0" y="118395720"/>
          <a:ext cx="190080" cy="17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505</xdr:row>
      <xdr:rowOff>57600</xdr:rowOff>
    </xdr:from>
    <xdr:to>
      <xdr:col>0</xdr:col>
      <xdr:colOff>190080</xdr:colOff>
      <xdr:row>506</xdr:row>
      <xdr:rowOff>69480</xdr:rowOff>
    </xdr:to>
    <xdr:sp>
      <xdr:nvSpPr>
        <xdr:cNvPr id="36" name="CustomShape 1">
          <a:hlinkClick r:id="rId18"/>
        </xdr:cNvPr>
        <xdr:cNvSpPr/>
      </xdr:nvSpPr>
      <xdr:spPr>
        <a:xfrm>
          <a:off x="0" y="131292720"/>
          <a:ext cx="190080" cy="221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494</xdr:row>
      <xdr:rowOff>128520</xdr:rowOff>
    </xdr:to>
    <xdr:sp>
      <xdr:nvSpPr>
        <xdr:cNvPr id="37" name="CustomShape 1">
          <a:hlinkClick r:id="rId19"/>
        </xdr:cNvPr>
        <xdr:cNvSpPr/>
      </xdr:nvSpPr>
      <xdr:spPr>
        <a:xfrm>
          <a:off x="0" y="127044360"/>
          <a:ext cx="190080" cy="1595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0</xdr:rowOff>
    </xdr:from>
    <xdr:to>
      <xdr:col>0</xdr:col>
      <xdr:colOff>190080</xdr:colOff>
      <xdr:row>391</xdr:row>
      <xdr:rowOff>149760</xdr:rowOff>
    </xdr:to>
    <xdr:sp>
      <xdr:nvSpPr>
        <xdr:cNvPr id="38" name="CustomShape 1">
          <a:hlinkClick r:id="rId20"/>
        </xdr:cNvPr>
        <xdr:cNvSpPr/>
      </xdr:nvSpPr>
      <xdr:spPr>
        <a:xfrm>
          <a:off x="0" y="101003040"/>
          <a:ext cx="190080" cy="2035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274</xdr:row>
      <xdr:rowOff>360</xdr:rowOff>
    </xdr:from>
    <xdr:to>
      <xdr:col>0</xdr:col>
      <xdr:colOff>190080</xdr:colOff>
      <xdr:row>302</xdr:row>
      <xdr:rowOff>289440</xdr:rowOff>
    </xdr:to>
    <xdr:sp>
      <xdr:nvSpPr>
        <xdr:cNvPr id="39" name="CustomShape 1">
          <a:hlinkClick r:id="rId21"/>
        </xdr:cNvPr>
        <xdr:cNvSpPr/>
      </xdr:nvSpPr>
      <xdr:spPr>
        <a:xfrm>
          <a:off x="0" y="72713880"/>
          <a:ext cx="190080" cy="6366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190080</xdr:colOff>
      <xdr:row>106</xdr:row>
      <xdr:rowOff>141120</xdr:rowOff>
    </xdr:to>
    <xdr:sp>
      <xdr:nvSpPr>
        <xdr:cNvPr id="40" name="CustomShape 1">
          <a:hlinkClick r:id="rId22"/>
        </xdr:cNvPr>
        <xdr:cNvSpPr/>
      </xdr:nvSpPr>
      <xdr:spPr>
        <a:xfrm>
          <a:off x="0" y="25565040"/>
          <a:ext cx="190080" cy="6217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28800</xdr:rowOff>
    </xdr:from>
    <xdr:to>
      <xdr:col>0</xdr:col>
      <xdr:colOff>190080</xdr:colOff>
      <xdr:row>162</xdr:row>
      <xdr:rowOff>720</xdr:rowOff>
    </xdr:to>
    <xdr:sp>
      <xdr:nvSpPr>
        <xdr:cNvPr id="41" name="CustomShape 1">
          <a:hlinkClick r:id="rId23"/>
        </xdr:cNvPr>
        <xdr:cNvSpPr/>
      </xdr:nvSpPr>
      <xdr:spPr>
        <a:xfrm>
          <a:off x="0" y="40052520"/>
          <a:ext cx="190080" cy="5420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207</xdr:row>
      <xdr:rowOff>57240</xdr:rowOff>
    </xdr:from>
    <xdr:to>
      <xdr:col>0</xdr:col>
      <xdr:colOff>190080</xdr:colOff>
      <xdr:row>225</xdr:row>
      <xdr:rowOff>88200</xdr:rowOff>
    </xdr:to>
    <xdr:sp>
      <xdr:nvSpPr>
        <xdr:cNvPr id="42" name="CustomShape 1">
          <a:hlinkClick r:id="rId24"/>
        </xdr:cNvPr>
        <xdr:cNvSpPr/>
      </xdr:nvSpPr>
      <xdr:spPr>
        <a:xfrm>
          <a:off x="0" y="56216520"/>
          <a:ext cx="190080" cy="4850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85680</xdr:rowOff>
    </xdr:from>
    <xdr:to>
      <xdr:col>0</xdr:col>
      <xdr:colOff>190080</xdr:colOff>
      <xdr:row>158</xdr:row>
      <xdr:rowOff>80280</xdr:rowOff>
    </xdr:to>
    <xdr:sp>
      <xdr:nvSpPr>
        <xdr:cNvPr id="43" name="CustomShape 1">
          <a:hlinkClick r:id="rId25"/>
        </xdr:cNvPr>
        <xdr:cNvSpPr/>
      </xdr:nvSpPr>
      <xdr:spPr>
        <a:xfrm>
          <a:off x="0" y="40319280"/>
          <a:ext cx="190080" cy="4394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114480</xdr:rowOff>
    </xdr:from>
    <xdr:to>
      <xdr:col>0</xdr:col>
      <xdr:colOff>190080</xdr:colOff>
      <xdr:row>97</xdr:row>
      <xdr:rowOff>167760</xdr:rowOff>
    </xdr:to>
    <xdr:sp>
      <xdr:nvSpPr>
        <xdr:cNvPr id="44" name="CustomShape 1">
          <a:hlinkClick r:id="rId26"/>
        </xdr:cNvPr>
        <xdr:cNvSpPr/>
      </xdr:nvSpPr>
      <xdr:spPr>
        <a:xfrm>
          <a:off x="0" y="25679520"/>
          <a:ext cx="190080" cy="3615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142920</xdr:rowOff>
    </xdr:from>
    <xdr:to>
      <xdr:col>0</xdr:col>
      <xdr:colOff>190080</xdr:colOff>
      <xdr:row>395</xdr:row>
      <xdr:rowOff>6480</xdr:rowOff>
    </xdr:to>
    <xdr:sp>
      <xdr:nvSpPr>
        <xdr:cNvPr id="45" name="CustomShape 1">
          <a:hlinkClick r:id="rId27"/>
        </xdr:cNvPr>
        <xdr:cNvSpPr/>
      </xdr:nvSpPr>
      <xdr:spPr>
        <a:xfrm>
          <a:off x="0" y="101145960"/>
          <a:ext cx="190080" cy="2587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171360</xdr:rowOff>
    </xdr:from>
    <xdr:to>
      <xdr:col>0</xdr:col>
      <xdr:colOff>190080</xdr:colOff>
      <xdr:row>491</xdr:row>
      <xdr:rowOff>11880</xdr:rowOff>
    </xdr:to>
    <xdr:sp>
      <xdr:nvSpPr>
        <xdr:cNvPr id="46" name="CustomShape 1">
          <a:hlinkClick r:id="rId28"/>
        </xdr:cNvPr>
        <xdr:cNvSpPr/>
      </xdr:nvSpPr>
      <xdr:spPr>
        <a:xfrm>
          <a:off x="0" y="125120160"/>
          <a:ext cx="190080" cy="2564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507</xdr:row>
      <xdr:rowOff>0</xdr:rowOff>
    </xdr:from>
    <xdr:to>
      <xdr:col>0</xdr:col>
      <xdr:colOff>190080</xdr:colOff>
      <xdr:row>515</xdr:row>
      <xdr:rowOff>43200</xdr:rowOff>
    </xdr:to>
    <xdr:sp>
      <xdr:nvSpPr>
        <xdr:cNvPr id="47" name="CustomShape 1">
          <a:hlinkClick r:id="rId29"/>
        </xdr:cNvPr>
        <xdr:cNvSpPr/>
      </xdr:nvSpPr>
      <xdr:spPr>
        <a:xfrm>
          <a:off x="0" y="131864040"/>
          <a:ext cx="190080" cy="2138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321</xdr:row>
      <xdr:rowOff>28800</xdr:rowOff>
    </xdr:from>
    <xdr:to>
      <xdr:col>0</xdr:col>
      <xdr:colOff>190080</xdr:colOff>
      <xdr:row>325</xdr:row>
      <xdr:rowOff>218160</xdr:rowOff>
    </xdr:to>
    <xdr:sp>
      <xdr:nvSpPr>
        <xdr:cNvPr id="48" name="CustomShape 1">
          <a:hlinkClick r:id="rId30"/>
        </xdr:cNvPr>
        <xdr:cNvSpPr/>
      </xdr:nvSpPr>
      <xdr:spPr>
        <a:xfrm>
          <a:off x="0" y="84267720"/>
          <a:ext cx="190080" cy="1865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57600</xdr:rowOff>
    </xdr:from>
    <xdr:to>
      <xdr:col>0</xdr:col>
      <xdr:colOff>190080</xdr:colOff>
      <xdr:row>318</xdr:row>
      <xdr:rowOff>165960</xdr:rowOff>
    </xdr:to>
    <xdr:sp>
      <xdr:nvSpPr>
        <xdr:cNvPr id="49" name="CustomShape 1">
          <a:hlinkClick r:id="rId31"/>
        </xdr:cNvPr>
        <xdr:cNvSpPr/>
      </xdr:nvSpPr>
      <xdr:spPr>
        <a:xfrm>
          <a:off x="0" y="81991440"/>
          <a:ext cx="190080" cy="1784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362</xdr:row>
      <xdr:rowOff>28800</xdr:rowOff>
    </xdr:from>
    <xdr:to>
      <xdr:col>0</xdr:col>
      <xdr:colOff>190080</xdr:colOff>
      <xdr:row>364</xdr:row>
      <xdr:rowOff>145440</xdr:rowOff>
    </xdr:to>
    <xdr:sp>
      <xdr:nvSpPr>
        <xdr:cNvPr id="50" name="CustomShape 1">
          <a:hlinkClick r:id="rId32"/>
        </xdr:cNvPr>
        <xdr:cNvSpPr/>
      </xdr:nvSpPr>
      <xdr:spPr>
        <a:xfrm>
          <a:off x="0" y="95373720"/>
          <a:ext cx="190080" cy="745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57600</xdr:rowOff>
    </xdr:from>
    <xdr:to>
      <xdr:col>0</xdr:col>
      <xdr:colOff>190080</xdr:colOff>
      <xdr:row>119</xdr:row>
      <xdr:rowOff>43560</xdr:rowOff>
    </xdr:to>
    <xdr:sp>
      <xdr:nvSpPr>
        <xdr:cNvPr id="51" name="CustomShape 1">
          <a:hlinkClick r:id="rId33"/>
        </xdr:cNvPr>
        <xdr:cNvSpPr/>
      </xdr:nvSpPr>
      <xdr:spPr>
        <a:xfrm>
          <a:off x="0" y="34214040"/>
          <a:ext cx="190080" cy="614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274</xdr:row>
      <xdr:rowOff>360</xdr:rowOff>
    </xdr:from>
    <xdr:to>
      <xdr:col>0</xdr:col>
      <xdr:colOff>190080</xdr:colOff>
      <xdr:row>302</xdr:row>
      <xdr:rowOff>270360</xdr:rowOff>
    </xdr:to>
    <xdr:sp>
      <xdr:nvSpPr>
        <xdr:cNvPr id="52" name="CustomShape 1">
          <a:hlinkClick r:id="rId34"/>
        </xdr:cNvPr>
        <xdr:cNvSpPr/>
      </xdr:nvSpPr>
      <xdr:spPr>
        <a:xfrm>
          <a:off x="0" y="72713880"/>
          <a:ext cx="190080" cy="6347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360</xdr:rowOff>
    </xdr:from>
    <xdr:to>
      <xdr:col>0</xdr:col>
      <xdr:colOff>190080</xdr:colOff>
      <xdr:row>141</xdr:row>
      <xdr:rowOff>179280</xdr:rowOff>
    </xdr:to>
    <xdr:sp>
      <xdr:nvSpPr>
        <xdr:cNvPr id="53" name="CustomShape 1">
          <a:hlinkClick r:id="rId35"/>
        </xdr:cNvPr>
        <xdr:cNvSpPr/>
      </xdr:nvSpPr>
      <xdr:spPr>
        <a:xfrm>
          <a:off x="0" y="34366320"/>
          <a:ext cx="190080" cy="5627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162</xdr:row>
      <xdr:rowOff>1080</xdr:rowOff>
    </xdr:to>
    <xdr:sp>
      <xdr:nvSpPr>
        <xdr:cNvPr id="54" name="CustomShape 1">
          <a:hlinkClick r:id="rId36"/>
        </xdr:cNvPr>
        <xdr:cNvSpPr/>
      </xdr:nvSpPr>
      <xdr:spPr>
        <a:xfrm>
          <a:off x="0" y="40024080"/>
          <a:ext cx="190080" cy="5449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190080</xdr:colOff>
      <xdr:row>158</xdr:row>
      <xdr:rowOff>80280</xdr:rowOff>
    </xdr:to>
    <xdr:sp>
      <xdr:nvSpPr>
        <xdr:cNvPr id="55" name="CustomShape 1">
          <a:hlinkClick r:id="rId37"/>
        </xdr:cNvPr>
        <xdr:cNvSpPr/>
      </xdr:nvSpPr>
      <xdr:spPr>
        <a:xfrm>
          <a:off x="0" y="40233600"/>
          <a:ext cx="190080" cy="4480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0</xdr:rowOff>
    </xdr:from>
    <xdr:to>
      <xdr:col>0</xdr:col>
      <xdr:colOff>190080</xdr:colOff>
      <xdr:row>395</xdr:row>
      <xdr:rowOff>3240</xdr:rowOff>
    </xdr:to>
    <xdr:sp>
      <xdr:nvSpPr>
        <xdr:cNvPr id="56" name="CustomShape 1">
          <a:hlinkClick r:id="rId38"/>
        </xdr:cNvPr>
        <xdr:cNvSpPr/>
      </xdr:nvSpPr>
      <xdr:spPr>
        <a:xfrm>
          <a:off x="0" y="101003040"/>
          <a:ext cx="190080" cy="2727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28440</xdr:rowOff>
    </xdr:from>
    <xdr:to>
      <xdr:col>0</xdr:col>
      <xdr:colOff>190080</xdr:colOff>
      <xdr:row>491</xdr:row>
      <xdr:rowOff>2160</xdr:rowOff>
    </xdr:to>
    <xdr:sp>
      <xdr:nvSpPr>
        <xdr:cNvPr id="57" name="CustomShape 1">
          <a:hlinkClick r:id="rId39"/>
        </xdr:cNvPr>
        <xdr:cNvSpPr/>
      </xdr:nvSpPr>
      <xdr:spPr>
        <a:xfrm>
          <a:off x="0" y="124977240"/>
          <a:ext cx="190080" cy="2697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497</xdr:row>
      <xdr:rowOff>349200</xdr:rowOff>
    </xdr:to>
    <xdr:sp>
      <xdr:nvSpPr>
        <xdr:cNvPr id="58" name="CustomShape 1">
          <a:hlinkClick r:id="rId40"/>
        </xdr:cNvPr>
        <xdr:cNvSpPr/>
      </xdr:nvSpPr>
      <xdr:spPr>
        <a:xfrm>
          <a:off x="0" y="127044360"/>
          <a:ext cx="190080" cy="2444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321</xdr:row>
      <xdr:rowOff>360</xdr:rowOff>
    </xdr:from>
    <xdr:to>
      <xdr:col>0</xdr:col>
      <xdr:colOff>190080</xdr:colOff>
      <xdr:row>325</xdr:row>
      <xdr:rowOff>214920</xdr:rowOff>
    </xdr:to>
    <xdr:sp>
      <xdr:nvSpPr>
        <xdr:cNvPr id="59" name="CustomShape 1">
          <a:hlinkClick r:id="rId41"/>
        </xdr:cNvPr>
        <xdr:cNvSpPr/>
      </xdr:nvSpPr>
      <xdr:spPr>
        <a:xfrm>
          <a:off x="0" y="84239280"/>
          <a:ext cx="190080" cy="1891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360</xdr:rowOff>
    </xdr:from>
    <xdr:to>
      <xdr:col>0</xdr:col>
      <xdr:colOff>190080</xdr:colOff>
      <xdr:row>318</xdr:row>
      <xdr:rowOff>165960</xdr:rowOff>
    </xdr:to>
    <xdr:sp>
      <xdr:nvSpPr>
        <xdr:cNvPr id="60" name="CustomShape 1">
          <a:hlinkClick r:id="rId42"/>
        </xdr:cNvPr>
        <xdr:cNvSpPr/>
      </xdr:nvSpPr>
      <xdr:spPr>
        <a:xfrm>
          <a:off x="0" y="81934200"/>
          <a:ext cx="190080" cy="1842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505</xdr:row>
      <xdr:rowOff>360</xdr:rowOff>
    </xdr:from>
    <xdr:to>
      <xdr:col>0</xdr:col>
      <xdr:colOff>190080</xdr:colOff>
      <xdr:row>508</xdr:row>
      <xdr:rowOff>99720</xdr:rowOff>
    </xdr:to>
    <xdr:sp>
      <xdr:nvSpPr>
        <xdr:cNvPr id="61" name="CustomShape 1">
          <a:hlinkClick r:id="rId43"/>
        </xdr:cNvPr>
        <xdr:cNvSpPr/>
      </xdr:nvSpPr>
      <xdr:spPr>
        <a:xfrm>
          <a:off x="0" y="131235480"/>
          <a:ext cx="190080" cy="1147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190080</xdr:colOff>
      <xdr:row>119</xdr:row>
      <xdr:rowOff>144360</xdr:rowOff>
    </xdr:to>
    <xdr:sp>
      <xdr:nvSpPr>
        <xdr:cNvPr id="62" name="CustomShape 1">
          <a:hlinkClick r:id="rId44"/>
        </xdr:cNvPr>
        <xdr:cNvSpPr/>
      </xdr:nvSpPr>
      <xdr:spPr>
        <a:xfrm>
          <a:off x="0" y="33737400"/>
          <a:ext cx="190080" cy="1191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362</xdr:row>
      <xdr:rowOff>360</xdr:rowOff>
    </xdr:from>
    <xdr:to>
      <xdr:col>0</xdr:col>
      <xdr:colOff>190080</xdr:colOff>
      <xdr:row>364</xdr:row>
      <xdr:rowOff>145440</xdr:rowOff>
    </xdr:to>
    <xdr:sp>
      <xdr:nvSpPr>
        <xdr:cNvPr id="63" name="CustomShape 1">
          <a:hlinkClick r:id="rId45"/>
        </xdr:cNvPr>
        <xdr:cNvSpPr/>
      </xdr:nvSpPr>
      <xdr:spPr>
        <a:xfrm>
          <a:off x="0" y="95345280"/>
          <a:ext cx="190080" cy="774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360</xdr:rowOff>
    </xdr:from>
    <xdr:to>
      <xdr:col>0</xdr:col>
      <xdr:colOff>190080</xdr:colOff>
      <xdr:row>119</xdr:row>
      <xdr:rowOff>43560</xdr:rowOff>
    </xdr:to>
    <xdr:sp>
      <xdr:nvSpPr>
        <xdr:cNvPr id="64" name="CustomShape 1">
          <a:hlinkClick r:id="rId46"/>
        </xdr:cNvPr>
        <xdr:cNvSpPr/>
      </xdr:nvSpPr>
      <xdr:spPr>
        <a:xfrm>
          <a:off x="0" y="34156800"/>
          <a:ext cx="190080" cy="671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190080</xdr:colOff>
      <xdr:row>200</xdr:row>
      <xdr:rowOff>209160</xdr:rowOff>
    </xdr:to>
    <xdr:sp>
      <xdr:nvSpPr>
        <xdr:cNvPr id="65" name="CustomShape 1">
          <a:hlinkClick r:id="rId47"/>
        </xdr:cNvPr>
        <xdr:cNvSpPr/>
      </xdr:nvSpPr>
      <xdr:spPr>
        <a:xfrm>
          <a:off x="0" y="53854200"/>
          <a:ext cx="190080" cy="41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453</xdr:row>
      <xdr:rowOff>360</xdr:rowOff>
    </xdr:from>
    <xdr:to>
      <xdr:col>0</xdr:col>
      <xdr:colOff>190080</xdr:colOff>
      <xdr:row>453</xdr:row>
      <xdr:rowOff>171360</xdr:rowOff>
    </xdr:to>
    <xdr:sp>
      <xdr:nvSpPr>
        <xdr:cNvPr id="66" name="CustomShape 1">
          <a:hlinkClick r:id="rId48"/>
        </xdr:cNvPr>
        <xdr:cNvSpPr/>
      </xdr:nvSpPr>
      <xdr:spPr>
        <a:xfrm>
          <a:off x="0" y="117557640"/>
          <a:ext cx="190080" cy="17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466</xdr:row>
      <xdr:rowOff>28440</xdr:rowOff>
    </xdr:from>
    <xdr:to>
      <xdr:col>0</xdr:col>
      <xdr:colOff>190080</xdr:colOff>
      <xdr:row>467</xdr:row>
      <xdr:rowOff>35280</xdr:rowOff>
    </xdr:to>
    <xdr:sp>
      <xdr:nvSpPr>
        <xdr:cNvPr id="67" name="CustomShape 1">
          <a:hlinkClick r:id="rId49"/>
        </xdr:cNvPr>
        <xdr:cNvSpPr/>
      </xdr:nvSpPr>
      <xdr:spPr>
        <a:xfrm>
          <a:off x="0" y="121567320"/>
          <a:ext cx="190080" cy="425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</xdr:row>
      <xdr:rowOff>57240</xdr:rowOff>
    </xdr:from>
    <xdr:to>
      <xdr:col>0</xdr:col>
      <xdr:colOff>190080</xdr:colOff>
      <xdr:row>2</xdr:row>
      <xdr:rowOff>209160</xdr:rowOff>
    </xdr:to>
    <xdr:sp>
      <xdr:nvSpPr>
        <xdr:cNvPr id="68" name="CustomShape 1">
          <a:hlinkClick r:id="rId50"/>
        </xdr:cNvPr>
        <xdr:cNvSpPr/>
      </xdr:nvSpPr>
      <xdr:spPr>
        <a:xfrm>
          <a:off x="0" y="685800"/>
          <a:ext cx="190080" cy="151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466</xdr:row>
      <xdr:rowOff>0</xdr:rowOff>
    </xdr:from>
    <xdr:to>
      <xdr:col>0</xdr:col>
      <xdr:colOff>190080</xdr:colOff>
      <xdr:row>467</xdr:row>
      <xdr:rowOff>35640</xdr:rowOff>
    </xdr:to>
    <xdr:sp>
      <xdr:nvSpPr>
        <xdr:cNvPr id="69" name="CustomShape 1">
          <a:hlinkClick r:id="rId51"/>
        </xdr:cNvPr>
        <xdr:cNvSpPr/>
      </xdr:nvSpPr>
      <xdr:spPr>
        <a:xfrm>
          <a:off x="0" y="121538880"/>
          <a:ext cx="190080" cy="454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307</xdr:row>
      <xdr:rowOff>28440</xdr:rowOff>
    </xdr:from>
    <xdr:to>
      <xdr:col>0</xdr:col>
      <xdr:colOff>190080</xdr:colOff>
      <xdr:row>307</xdr:row>
      <xdr:rowOff>171000</xdr:rowOff>
    </xdr:to>
    <xdr:sp>
      <xdr:nvSpPr>
        <xdr:cNvPr id="70" name="CustomShape 1">
          <a:hlinkClick r:id="rId52"/>
        </xdr:cNvPr>
        <xdr:cNvSpPr/>
      </xdr:nvSpPr>
      <xdr:spPr>
        <a:xfrm>
          <a:off x="0" y="80495640"/>
          <a:ext cx="190080" cy="142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190080</xdr:colOff>
      <xdr:row>205</xdr:row>
      <xdr:rowOff>167760</xdr:rowOff>
    </xdr:to>
    <xdr:sp>
      <xdr:nvSpPr>
        <xdr:cNvPr id="71" name="CustomShape 1">
          <a:hlinkClick r:id="rId53"/>
        </xdr:cNvPr>
        <xdr:cNvSpPr/>
      </xdr:nvSpPr>
      <xdr:spPr>
        <a:xfrm>
          <a:off x="0" y="55530720"/>
          <a:ext cx="190080" cy="167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33</xdr:row>
      <xdr:rowOff>28440</xdr:rowOff>
    </xdr:from>
    <xdr:to>
      <xdr:col>0</xdr:col>
      <xdr:colOff>190080</xdr:colOff>
      <xdr:row>33</xdr:row>
      <xdr:rowOff>171000</xdr:rowOff>
    </xdr:to>
    <xdr:sp>
      <xdr:nvSpPr>
        <xdr:cNvPr id="72" name="CustomShape 1">
          <a:hlinkClick r:id="rId54"/>
        </xdr:cNvPr>
        <xdr:cNvSpPr/>
      </xdr:nvSpPr>
      <xdr:spPr>
        <a:xfrm>
          <a:off x="0" y="10715400"/>
          <a:ext cx="190080" cy="142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143280</xdr:rowOff>
    </xdr:from>
    <xdr:to>
      <xdr:col>0</xdr:col>
      <xdr:colOff>190080</xdr:colOff>
      <xdr:row>323</xdr:row>
      <xdr:rowOff>349560</xdr:rowOff>
    </xdr:to>
    <xdr:sp>
      <xdr:nvSpPr>
        <xdr:cNvPr id="73" name="CustomShape 1">
          <a:hlinkClick r:id="rId55"/>
        </xdr:cNvPr>
        <xdr:cNvSpPr/>
      </xdr:nvSpPr>
      <xdr:spPr>
        <a:xfrm>
          <a:off x="0" y="82077120"/>
          <a:ext cx="190080" cy="3349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257</xdr:row>
      <xdr:rowOff>28440</xdr:rowOff>
    </xdr:from>
    <xdr:to>
      <xdr:col>0</xdr:col>
      <xdr:colOff>190080</xdr:colOff>
      <xdr:row>268</xdr:row>
      <xdr:rowOff>22680</xdr:rowOff>
    </xdr:to>
    <xdr:sp>
      <xdr:nvSpPr>
        <xdr:cNvPr id="74" name="CustomShape 1">
          <a:hlinkClick r:id="rId56"/>
        </xdr:cNvPr>
        <xdr:cNvSpPr/>
      </xdr:nvSpPr>
      <xdr:spPr>
        <a:xfrm>
          <a:off x="0" y="68551200"/>
          <a:ext cx="190080" cy="2927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115</xdr:row>
      <xdr:rowOff>85680</xdr:rowOff>
    </xdr:from>
    <xdr:to>
      <xdr:col>0</xdr:col>
      <xdr:colOff>190080</xdr:colOff>
      <xdr:row>128</xdr:row>
      <xdr:rowOff>47520</xdr:rowOff>
    </xdr:to>
    <xdr:sp>
      <xdr:nvSpPr>
        <xdr:cNvPr id="75" name="CustomShape 1">
          <a:hlinkClick r:id="rId57"/>
        </xdr:cNvPr>
        <xdr:cNvSpPr/>
      </xdr:nvSpPr>
      <xdr:spPr>
        <a:xfrm>
          <a:off x="0" y="33823080"/>
          <a:ext cx="190080" cy="2895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360</xdr:rowOff>
    </xdr:from>
    <xdr:to>
      <xdr:col>0</xdr:col>
      <xdr:colOff>85320</xdr:colOff>
      <xdr:row>148</xdr:row>
      <xdr:rowOff>55080</xdr:rowOff>
    </xdr:to>
    <xdr:sp>
      <xdr:nvSpPr>
        <xdr:cNvPr id="76" name="CustomShape 1">
          <a:hlinkClick r:id="rId58"/>
        </xdr:cNvPr>
        <xdr:cNvSpPr/>
      </xdr:nvSpPr>
      <xdr:spPr>
        <a:xfrm>
          <a:off x="0" y="34366320"/>
          <a:ext cx="85320" cy="7389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85320</xdr:colOff>
      <xdr:row>497</xdr:row>
      <xdr:rowOff>388080</xdr:rowOff>
    </xdr:to>
    <xdr:sp>
      <xdr:nvSpPr>
        <xdr:cNvPr id="77" name="CustomShape 1">
          <a:hlinkClick r:id="rId59"/>
        </xdr:cNvPr>
        <xdr:cNvSpPr/>
      </xdr:nvSpPr>
      <xdr:spPr>
        <a:xfrm>
          <a:off x="0" y="124948800"/>
          <a:ext cx="85320" cy="4579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301</xdr:row>
      <xdr:rowOff>0</xdr:rowOff>
    </xdr:from>
    <xdr:to>
      <xdr:col>0</xdr:col>
      <xdr:colOff>85320</xdr:colOff>
      <xdr:row>307</xdr:row>
      <xdr:rowOff>195480</xdr:rowOff>
    </xdr:to>
    <xdr:sp>
      <xdr:nvSpPr>
        <xdr:cNvPr id="78" name="CustomShape 1">
          <a:hlinkClick r:id="rId60"/>
        </xdr:cNvPr>
        <xdr:cNvSpPr/>
      </xdr:nvSpPr>
      <xdr:spPr>
        <a:xfrm>
          <a:off x="0" y="78581160"/>
          <a:ext cx="85320" cy="2081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139</xdr:row>
      <xdr:rowOff>360</xdr:rowOff>
    </xdr:from>
    <xdr:to>
      <xdr:col>0</xdr:col>
      <xdr:colOff>85320</xdr:colOff>
      <xdr:row>139</xdr:row>
      <xdr:rowOff>85680</xdr:rowOff>
    </xdr:to>
    <xdr:sp>
      <xdr:nvSpPr>
        <xdr:cNvPr id="79" name="CustomShape 1">
          <a:hlinkClick r:id="rId61"/>
        </xdr:cNvPr>
        <xdr:cNvSpPr/>
      </xdr:nvSpPr>
      <xdr:spPr>
        <a:xfrm>
          <a:off x="0" y="39395520"/>
          <a:ext cx="85320" cy="85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79</xdr:row>
      <xdr:rowOff>360</xdr:rowOff>
    </xdr:from>
    <xdr:to>
      <xdr:col>0</xdr:col>
      <xdr:colOff>190080</xdr:colOff>
      <xdr:row>142</xdr:row>
      <xdr:rowOff>145800</xdr:rowOff>
    </xdr:to>
    <xdr:sp>
      <xdr:nvSpPr>
        <xdr:cNvPr id="80" name="CustomShape 1">
          <a:hlinkClick r:id="rId62"/>
        </xdr:cNvPr>
        <xdr:cNvSpPr/>
      </xdr:nvSpPr>
      <xdr:spPr>
        <a:xfrm>
          <a:off x="0" y="24517440"/>
          <a:ext cx="190080" cy="15652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493</xdr:row>
      <xdr:rowOff>360</xdr:rowOff>
    </xdr:from>
    <xdr:to>
      <xdr:col>0</xdr:col>
      <xdr:colOff>190080</xdr:colOff>
      <xdr:row>573</xdr:row>
      <xdr:rowOff>47160</xdr:rowOff>
    </xdr:to>
    <xdr:sp>
      <xdr:nvSpPr>
        <xdr:cNvPr id="81" name="CustomShape 1">
          <a:hlinkClick r:id="rId63"/>
        </xdr:cNvPr>
        <xdr:cNvSpPr/>
      </xdr:nvSpPr>
      <xdr:spPr>
        <a:xfrm>
          <a:off x="0" y="128301840"/>
          <a:ext cx="190080" cy="15725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263</xdr:row>
      <xdr:rowOff>360</xdr:rowOff>
    </xdr:from>
    <xdr:to>
      <xdr:col>0</xdr:col>
      <xdr:colOff>190080</xdr:colOff>
      <xdr:row>314</xdr:row>
      <xdr:rowOff>103680</xdr:rowOff>
    </xdr:to>
    <xdr:sp>
      <xdr:nvSpPr>
        <xdr:cNvPr id="82" name="CustomShape 1">
          <a:hlinkClick r:id="rId64"/>
        </xdr:cNvPr>
        <xdr:cNvSpPr/>
      </xdr:nvSpPr>
      <xdr:spPr>
        <a:xfrm>
          <a:off x="0" y="69780240"/>
          <a:ext cx="190080" cy="12676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282</xdr:row>
      <xdr:rowOff>57600</xdr:rowOff>
    </xdr:from>
    <xdr:to>
      <xdr:col>0</xdr:col>
      <xdr:colOff>190080</xdr:colOff>
      <xdr:row>331</xdr:row>
      <xdr:rowOff>11160</xdr:rowOff>
    </xdr:to>
    <xdr:sp>
      <xdr:nvSpPr>
        <xdr:cNvPr id="83" name="CustomShape 1">
          <a:hlinkClick r:id="rId65"/>
        </xdr:cNvPr>
        <xdr:cNvSpPr/>
      </xdr:nvSpPr>
      <xdr:spPr>
        <a:xfrm>
          <a:off x="0" y="74447640"/>
          <a:ext cx="190080" cy="13364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294</xdr:row>
      <xdr:rowOff>86040</xdr:rowOff>
    </xdr:from>
    <xdr:to>
      <xdr:col>0</xdr:col>
      <xdr:colOff>190080</xdr:colOff>
      <xdr:row>337</xdr:row>
      <xdr:rowOff>120600</xdr:rowOff>
    </xdr:to>
    <xdr:sp>
      <xdr:nvSpPr>
        <xdr:cNvPr id="84" name="CustomShape 1">
          <a:hlinkClick r:id="rId66"/>
        </xdr:cNvPr>
        <xdr:cNvSpPr/>
      </xdr:nvSpPr>
      <xdr:spPr>
        <a:xfrm>
          <a:off x="0" y="76990680"/>
          <a:ext cx="190080" cy="12817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360</xdr:rowOff>
    </xdr:from>
    <xdr:to>
      <xdr:col>0</xdr:col>
      <xdr:colOff>85320</xdr:colOff>
      <xdr:row>128</xdr:row>
      <xdr:rowOff>66600</xdr:rowOff>
    </xdr:to>
    <xdr:sp>
      <xdr:nvSpPr>
        <xdr:cNvPr id="85" name="CustomShape 1">
          <a:hlinkClick r:id="rId67"/>
        </xdr:cNvPr>
        <xdr:cNvSpPr/>
      </xdr:nvSpPr>
      <xdr:spPr>
        <a:xfrm>
          <a:off x="0" y="34156800"/>
          <a:ext cx="85320" cy="2580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365</xdr:row>
      <xdr:rowOff>85680</xdr:rowOff>
    </xdr:from>
    <xdr:to>
      <xdr:col>0</xdr:col>
      <xdr:colOff>190080</xdr:colOff>
      <xdr:row>365</xdr:row>
      <xdr:rowOff>218520</xdr:rowOff>
    </xdr:to>
    <xdr:sp>
      <xdr:nvSpPr>
        <xdr:cNvPr id="86" name="CustomShape 1">
          <a:hlinkClick r:id="rId68"/>
        </xdr:cNvPr>
        <xdr:cNvSpPr/>
      </xdr:nvSpPr>
      <xdr:spPr>
        <a:xfrm>
          <a:off x="0" y="96478560"/>
          <a:ext cx="190080" cy="132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28440</xdr:rowOff>
    </xdr:from>
    <xdr:to>
      <xdr:col>0</xdr:col>
      <xdr:colOff>190080</xdr:colOff>
      <xdr:row>363</xdr:row>
      <xdr:rowOff>364320</xdr:rowOff>
    </xdr:to>
    <xdr:sp>
      <xdr:nvSpPr>
        <xdr:cNvPr id="87" name="CustomShape 1">
          <a:hlinkClick r:id="rId69"/>
        </xdr:cNvPr>
        <xdr:cNvSpPr/>
      </xdr:nvSpPr>
      <xdr:spPr>
        <a:xfrm>
          <a:off x="0" y="95583240"/>
          <a:ext cx="190080" cy="335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180</xdr:row>
      <xdr:rowOff>57600</xdr:rowOff>
    </xdr:from>
    <xdr:to>
      <xdr:col>0</xdr:col>
      <xdr:colOff>190080</xdr:colOff>
      <xdr:row>185</xdr:row>
      <xdr:rowOff>51480</xdr:rowOff>
    </xdr:to>
    <xdr:sp>
      <xdr:nvSpPr>
        <xdr:cNvPr id="88" name="CustomShape 1">
          <a:hlinkClick r:id="rId70"/>
        </xdr:cNvPr>
        <xdr:cNvSpPr/>
      </xdr:nvSpPr>
      <xdr:spPr>
        <a:xfrm>
          <a:off x="0" y="49301640"/>
          <a:ext cx="190080" cy="1041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190080</xdr:colOff>
      <xdr:row>363</xdr:row>
      <xdr:rowOff>393120</xdr:rowOff>
    </xdr:to>
    <xdr:sp>
      <xdr:nvSpPr>
        <xdr:cNvPr id="89" name="CustomShape 1">
          <a:hlinkClick r:id="rId71"/>
        </xdr:cNvPr>
        <xdr:cNvSpPr/>
      </xdr:nvSpPr>
      <xdr:spPr>
        <a:xfrm>
          <a:off x="0" y="95554800"/>
          <a:ext cx="190080" cy="393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85680</xdr:rowOff>
    </xdr:from>
    <xdr:to>
      <xdr:col>0</xdr:col>
      <xdr:colOff>190080</xdr:colOff>
      <xdr:row>364</xdr:row>
      <xdr:rowOff>136080</xdr:rowOff>
    </xdr:to>
    <xdr:sp>
      <xdr:nvSpPr>
        <xdr:cNvPr id="90" name="CustomShape 1">
          <a:hlinkClick r:id="rId72"/>
        </xdr:cNvPr>
        <xdr:cNvSpPr/>
      </xdr:nvSpPr>
      <xdr:spPr>
        <a:xfrm>
          <a:off x="0" y="95640480"/>
          <a:ext cx="190080" cy="469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276</xdr:row>
      <xdr:rowOff>114480</xdr:rowOff>
    </xdr:from>
    <xdr:to>
      <xdr:col>0</xdr:col>
      <xdr:colOff>190080</xdr:colOff>
      <xdr:row>277</xdr:row>
      <xdr:rowOff>202680</xdr:rowOff>
    </xdr:to>
    <xdr:sp>
      <xdr:nvSpPr>
        <xdr:cNvPr id="91" name="CustomShape 1">
          <a:hlinkClick r:id="rId73"/>
        </xdr:cNvPr>
        <xdr:cNvSpPr/>
      </xdr:nvSpPr>
      <xdr:spPr>
        <a:xfrm>
          <a:off x="0" y="73247400"/>
          <a:ext cx="190080" cy="29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373</xdr:row>
      <xdr:rowOff>0</xdr:rowOff>
    </xdr:from>
    <xdr:to>
      <xdr:col>0</xdr:col>
      <xdr:colOff>190080</xdr:colOff>
      <xdr:row>373</xdr:row>
      <xdr:rowOff>209160</xdr:rowOff>
    </xdr:to>
    <xdr:sp>
      <xdr:nvSpPr>
        <xdr:cNvPr id="92" name="CustomShape 1">
          <a:hlinkClick r:id="rId74"/>
        </xdr:cNvPr>
        <xdr:cNvSpPr/>
      </xdr:nvSpPr>
      <xdr:spPr>
        <a:xfrm>
          <a:off x="0" y="98697960"/>
          <a:ext cx="190080" cy="209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201</xdr:row>
      <xdr:rowOff>360</xdr:rowOff>
    </xdr:from>
    <xdr:to>
      <xdr:col>0</xdr:col>
      <xdr:colOff>190080</xdr:colOff>
      <xdr:row>203</xdr:row>
      <xdr:rowOff>7920</xdr:rowOff>
    </xdr:to>
    <xdr:sp>
      <xdr:nvSpPr>
        <xdr:cNvPr id="93" name="CustomShape 1">
          <a:hlinkClick r:id="rId75"/>
        </xdr:cNvPr>
        <xdr:cNvSpPr/>
      </xdr:nvSpPr>
      <xdr:spPr>
        <a:xfrm>
          <a:off x="0" y="54273600"/>
          <a:ext cx="190080" cy="426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459</xdr:row>
      <xdr:rowOff>142920</xdr:rowOff>
    </xdr:from>
    <xdr:to>
      <xdr:col>0</xdr:col>
      <xdr:colOff>190080</xdr:colOff>
      <xdr:row>459</xdr:row>
      <xdr:rowOff>171000</xdr:rowOff>
    </xdr:to>
    <xdr:sp>
      <xdr:nvSpPr>
        <xdr:cNvPr id="94" name="CustomShape 1">
          <a:hlinkClick r:id="rId76"/>
        </xdr:cNvPr>
        <xdr:cNvSpPr/>
      </xdr:nvSpPr>
      <xdr:spPr>
        <a:xfrm>
          <a:off x="0" y="119167200"/>
          <a:ext cx="190080" cy="2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454</xdr:row>
      <xdr:rowOff>360</xdr:rowOff>
    </xdr:from>
    <xdr:to>
      <xdr:col>0</xdr:col>
      <xdr:colOff>190080</xdr:colOff>
      <xdr:row>454</xdr:row>
      <xdr:rowOff>207360</xdr:rowOff>
    </xdr:to>
    <xdr:sp>
      <xdr:nvSpPr>
        <xdr:cNvPr id="95" name="CustomShape 1">
          <a:hlinkClick r:id="rId77"/>
        </xdr:cNvPr>
        <xdr:cNvSpPr/>
      </xdr:nvSpPr>
      <xdr:spPr>
        <a:xfrm>
          <a:off x="0" y="117767160"/>
          <a:ext cx="190080" cy="207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</xdr:row>
      <xdr:rowOff>143280</xdr:rowOff>
    </xdr:from>
    <xdr:to>
      <xdr:col>0</xdr:col>
      <xdr:colOff>190080</xdr:colOff>
      <xdr:row>46</xdr:row>
      <xdr:rowOff>171360</xdr:rowOff>
    </xdr:to>
    <xdr:sp>
      <xdr:nvSpPr>
        <xdr:cNvPr id="96" name="CustomShape 1">
          <a:hlinkClick r:id="rId78"/>
        </xdr:cNvPr>
        <xdr:cNvSpPr/>
      </xdr:nvSpPr>
      <xdr:spPr>
        <a:xfrm>
          <a:off x="0" y="14811480"/>
          <a:ext cx="190080" cy="2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511</xdr:row>
      <xdr:rowOff>360</xdr:rowOff>
    </xdr:from>
    <xdr:to>
      <xdr:col>0</xdr:col>
      <xdr:colOff>190080</xdr:colOff>
      <xdr:row>532</xdr:row>
      <xdr:rowOff>124560</xdr:rowOff>
    </xdr:to>
    <xdr:sp>
      <xdr:nvSpPr>
        <xdr:cNvPr id="97" name="CustomShape 1">
          <a:hlinkClick r:id="rId79"/>
        </xdr:cNvPr>
        <xdr:cNvSpPr/>
      </xdr:nvSpPr>
      <xdr:spPr>
        <a:xfrm>
          <a:off x="0" y="133121520"/>
          <a:ext cx="190080" cy="3953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509</xdr:row>
      <xdr:rowOff>114840</xdr:rowOff>
    </xdr:from>
    <xdr:to>
      <xdr:col>0</xdr:col>
      <xdr:colOff>190080</xdr:colOff>
      <xdr:row>524</xdr:row>
      <xdr:rowOff>130320</xdr:rowOff>
    </xdr:to>
    <xdr:sp>
      <xdr:nvSpPr>
        <xdr:cNvPr id="98" name="CustomShape 1">
          <a:hlinkClick r:id="rId80"/>
        </xdr:cNvPr>
        <xdr:cNvSpPr/>
      </xdr:nvSpPr>
      <xdr:spPr>
        <a:xfrm>
          <a:off x="0" y="132816960"/>
          <a:ext cx="190080" cy="2891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480</xdr:row>
      <xdr:rowOff>86040</xdr:rowOff>
    </xdr:from>
    <xdr:to>
      <xdr:col>0</xdr:col>
      <xdr:colOff>190080</xdr:colOff>
      <xdr:row>484</xdr:row>
      <xdr:rowOff>6120</xdr:rowOff>
    </xdr:to>
    <xdr:sp>
      <xdr:nvSpPr>
        <xdr:cNvPr id="99" name="CustomShape 1">
          <a:hlinkClick r:id="rId81"/>
        </xdr:cNvPr>
        <xdr:cNvSpPr/>
      </xdr:nvSpPr>
      <xdr:spPr>
        <a:xfrm>
          <a:off x="0" y="125244360"/>
          <a:ext cx="190080" cy="967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</xdr:row>
      <xdr:rowOff>57600</xdr:rowOff>
    </xdr:from>
    <xdr:to>
      <xdr:col>0</xdr:col>
      <xdr:colOff>190080</xdr:colOff>
      <xdr:row>46</xdr:row>
      <xdr:rowOff>171720</xdr:rowOff>
    </xdr:to>
    <xdr:sp>
      <xdr:nvSpPr>
        <xdr:cNvPr id="100" name="CustomShape 1">
          <a:hlinkClick r:id="rId82"/>
        </xdr:cNvPr>
        <xdr:cNvSpPr/>
      </xdr:nvSpPr>
      <xdr:spPr>
        <a:xfrm>
          <a:off x="0" y="14725800"/>
          <a:ext cx="190080" cy="114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326</xdr:row>
      <xdr:rowOff>57240</xdr:rowOff>
    </xdr:from>
    <xdr:to>
      <xdr:col>0</xdr:col>
      <xdr:colOff>190080</xdr:colOff>
      <xdr:row>326</xdr:row>
      <xdr:rowOff>213480</xdr:rowOff>
    </xdr:to>
    <xdr:sp>
      <xdr:nvSpPr>
        <xdr:cNvPr id="101" name="CustomShape 1">
          <a:hlinkClick r:id="rId83"/>
        </xdr:cNvPr>
        <xdr:cNvSpPr/>
      </xdr:nvSpPr>
      <xdr:spPr>
        <a:xfrm>
          <a:off x="0" y="86391720"/>
          <a:ext cx="190080" cy="156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201</xdr:row>
      <xdr:rowOff>360</xdr:rowOff>
    </xdr:from>
    <xdr:to>
      <xdr:col>0</xdr:col>
      <xdr:colOff>190080</xdr:colOff>
      <xdr:row>201</xdr:row>
      <xdr:rowOff>168120</xdr:rowOff>
    </xdr:to>
    <xdr:sp>
      <xdr:nvSpPr>
        <xdr:cNvPr id="102" name="CustomShape 1">
          <a:hlinkClick r:id="rId84"/>
        </xdr:cNvPr>
        <xdr:cNvSpPr/>
      </xdr:nvSpPr>
      <xdr:spPr>
        <a:xfrm>
          <a:off x="0" y="54273600"/>
          <a:ext cx="190080" cy="167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261</xdr:row>
      <xdr:rowOff>28800</xdr:rowOff>
    </xdr:from>
    <xdr:to>
      <xdr:col>0</xdr:col>
      <xdr:colOff>190080</xdr:colOff>
      <xdr:row>265</xdr:row>
      <xdr:rowOff>343080</xdr:rowOff>
    </xdr:to>
    <xdr:sp>
      <xdr:nvSpPr>
        <xdr:cNvPr id="103" name="CustomShape 1">
          <a:hlinkClick r:id="rId85"/>
        </xdr:cNvPr>
        <xdr:cNvSpPr/>
      </xdr:nvSpPr>
      <xdr:spPr>
        <a:xfrm>
          <a:off x="0" y="69389640"/>
          <a:ext cx="190080" cy="1362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480</xdr:row>
      <xdr:rowOff>360</xdr:rowOff>
    </xdr:from>
    <xdr:to>
      <xdr:col>0</xdr:col>
      <xdr:colOff>190080</xdr:colOff>
      <xdr:row>493</xdr:row>
      <xdr:rowOff>79560</xdr:rowOff>
    </xdr:to>
    <xdr:sp>
      <xdr:nvSpPr>
        <xdr:cNvPr id="104" name="CustomShape 1">
          <a:hlinkClick r:id="rId86"/>
        </xdr:cNvPr>
        <xdr:cNvSpPr/>
      </xdr:nvSpPr>
      <xdr:spPr>
        <a:xfrm>
          <a:off x="0" y="125158680"/>
          <a:ext cx="190080" cy="3222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190080</xdr:colOff>
      <xdr:row>351</xdr:row>
      <xdr:rowOff>7200</xdr:rowOff>
    </xdr:to>
    <xdr:sp>
      <xdr:nvSpPr>
        <xdr:cNvPr id="105" name="CustomShape 1">
          <a:hlinkClick r:id="rId87"/>
        </xdr:cNvPr>
        <xdr:cNvSpPr/>
      </xdr:nvSpPr>
      <xdr:spPr>
        <a:xfrm>
          <a:off x="0" y="90525600"/>
          <a:ext cx="190080" cy="25218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154</xdr:row>
      <xdr:rowOff>28440</xdr:rowOff>
    </xdr:from>
    <xdr:to>
      <xdr:col>0</xdr:col>
      <xdr:colOff>190080</xdr:colOff>
      <xdr:row>164</xdr:row>
      <xdr:rowOff>41760</xdr:rowOff>
    </xdr:to>
    <xdr:sp>
      <xdr:nvSpPr>
        <xdr:cNvPr id="106" name="CustomShape 1">
          <a:hlinkClick r:id="rId88"/>
        </xdr:cNvPr>
        <xdr:cNvSpPr/>
      </xdr:nvSpPr>
      <xdr:spPr>
        <a:xfrm>
          <a:off x="0" y="43614720"/>
          <a:ext cx="190080" cy="2318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462</xdr:row>
      <xdr:rowOff>57600</xdr:rowOff>
    </xdr:from>
    <xdr:to>
      <xdr:col>0</xdr:col>
      <xdr:colOff>190080</xdr:colOff>
      <xdr:row>467</xdr:row>
      <xdr:rowOff>322560</xdr:rowOff>
    </xdr:to>
    <xdr:sp>
      <xdr:nvSpPr>
        <xdr:cNvPr id="107" name="CustomShape 1">
          <a:hlinkClick r:id="rId89"/>
        </xdr:cNvPr>
        <xdr:cNvSpPr/>
      </xdr:nvSpPr>
      <xdr:spPr>
        <a:xfrm>
          <a:off x="0" y="120129480"/>
          <a:ext cx="190080" cy="215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326</xdr:row>
      <xdr:rowOff>85680</xdr:rowOff>
    </xdr:from>
    <xdr:to>
      <xdr:col>0</xdr:col>
      <xdr:colOff>190080</xdr:colOff>
      <xdr:row>332</xdr:row>
      <xdr:rowOff>109800</xdr:rowOff>
    </xdr:to>
    <xdr:sp>
      <xdr:nvSpPr>
        <xdr:cNvPr id="108" name="CustomShape 1">
          <a:hlinkClick r:id="rId90"/>
        </xdr:cNvPr>
        <xdr:cNvSpPr/>
      </xdr:nvSpPr>
      <xdr:spPr>
        <a:xfrm>
          <a:off x="0" y="86420160"/>
          <a:ext cx="190080" cy="1700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446</xdr:row>
      <xdr:rowOff>57240</xdr:rowOff>
    </xdr:from>
    <xdr:to>
      <xdr:col>0</xdr:col>
      <xdr:colOff>190080</xdr:colOff>
      <xdr:row>459</xdr:row>
      <xdr:rowOff>344520</xdr:rowOff>
    </xdr:to>
    <xdr:sp>
      <xdr:nvSpPr>
        <xdr:cNvPr id="109" name="CustomShape 1">
          <a:hlinkClick r:id="rId91"/>
        </xdr:cNvPr>
        <xdr:cNvSpPr/>
      </xdr:nvSpPr>
      <xdr:spPr>
        <a:xfrm>
          <a:off x="0" y="115728840"/>
          <a:ext cx="190080" cy="3639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85320</xdr:colOff>
      <xdr:row>69</xdr:row>
      <xdr:rowOff>90000</xdr:rowOff>
    </xdr:to>
    <xdr:sp>
      <xdr:nvSpPr>
        <xdr:cNvPr id="110" name="CustomShape 1">
          <a:hlinkClick r:id="rId92"/>
        </xdr:cNvPr>
        <xdr:cNvSpPr/>
      </xdr:nvSpPr>
      <xdr:spPr>
        <a:xfrm>
          <a:off x="0" y="18649800"/>
          <a:ext cx="85320" cy="3233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257040</xdr:rowOff>
    </xdr:from>
    <xdr:to>
      <xdr:col>0</xdr:col>
      <xdr:colOff>190080</xdr:colOff>
      <xdr:row>70</xdr:row>
      <xdr:rowOff>192600</xdr:rowOff>
    </xdr:to>
    <xdr:sp>
      <xdr:nvSpPr>
        <xdr:cNvPr id="111" name="CustomShape 1">
          <a:hlinkClick r:id="rId93"/>
        </xdr:cNvPr>
        <xdr:cNvSpPr/>
      </xdr:nvSpPr>
      <xdr:spPr>
        <a:xfrm>
          <a:off x="0" y="18906840"/>
          <a:ext cx="190080" cy="3288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275</xdr:row>
      <xdr:rowOff>75960</xdr:rowOff>
    </xdr:from>
    <xdr:to>
      <xdr:col>0</xdr:col>
      <xdr:colOff>190080</xdr:colOff>
      <xdr:row>289</xdr:row>
      <xdr:rowOff>54720</xdr:rowOff>
    </xdr:to>
    <xdr:sp>
      <xdr:nvSpPr>
        <xdr:cNvPr id="112" name="CustomShape 1">
          <a:hlinkClick r:id="rId94"/>
        </xdr:cNvPr>
        <xdr:cNvSpPr/>
      </xdr:nvSpPr>
      <xdr:spPr>
        <a:xfrm>
          <a:off x="0" y="72999360"/>
          <a:ext cx="190080" cy="2912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105120</xdr:rowOff>
    </xdr:from>
    <xdr:to>
      <xdr:col>0</xdr:col>
      <xdr:colOff>190080</xdr:colOff>
      <xdr:row>129</xdr:row>
      <xdr:rowOff>261720</xdr:rowOff>
    </xdr:to>
    <xdr:sp>
      <xdr:nvSpPr>
        <xdr:cNvPr id="113" name="CustomShape 1">
          <a:hlinkClick r:id="rId95"/>
        </xdr:cNvPr>
        <xdr:cNvSpPr/>
      </xdr:nvSpPr>
      <xdr:spPr>
        <a:xfrm>
          <a:off x="0" y="34471080"/>
          <a:ext cx="190080" cy="2671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150</xdr:row>
      <xdr:rowOff>196920</xdr:rowOff>
    </xdr:to>
    <xdr:sp>
      <xdr:nvSpPr>
        <xdr:cNvPr id="114" name="CustomShape 1">
          <a:hlinkClick r:id="rId96"/>
        </xdr:cNvPr>
        <xdr:cNvSpPr/>
      </xdr:nvSpPr>
      <xdr:spPr>
        <a:xfrm>
          <a:off x="0" y="40024080"/>
          <a:ext cx="190080" cy="2501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150</xdr:row>
      <xdr:rowOff>196920</xdr:rowOff>
    </xdr:to>
    <xdr:sp>
      <xdr:nvSpPr>
        <xdr:cNvPr id="115" name="CustomShape 1">
          <a:hlinkClick r:id="rId97"/>
        </xdr:cNvPr>
        <xdr:cNvSpPr/>
      </xdr:nvSpPr>
      <xdr:spPr>
        <a:xfrm>
          <a:off x="0" y="40024080"/>
          <a:ext cx="190080" cy="2501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207</xdr:row>
      <xdr:rowOff>28440</xdr:rowOff>
    </xdr:from>
    <xdr:to>
      <xdr:col>0</xdr:col>
      <xdr:colOff>190080</xdr:colOff>
      <xdr:row>213</xdr:row>
      <xdr:rowOff>371520</xdr:rowOff>
    </xdr:to>
    <xdr:sp>
      <xdr:nvSpPr>
        <xdr:cNvPr id="116" name="CustomShape 1">
          <a:hlinkClick r:id="rId98"/>
        </xdr:cNvPr>
        <xdr:cNvSpPr/>
      </xdr:nvSpPr>
      <xdr:spPr>
        <a:xfrm>
          <a:off x="0" y="56187720"/>
          <a:ext cx="190080" cy="2019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190080</xdr:colOff>
      <xdr:row>148</xdr:row>
      <xdr:rowOff>114480</xdr:rowOff>
    </xdr:to>
    <xdr:sp>
      <xdr:nvSpPr>
        <xdr:cNvPr id="117" name="CustomShape 1">
          <a:hlinkClick r:id="rId99"/>
        </xdr:cNvPr>
        <xdr:cNvSpPr/>
      </xdr:nvSpPr>
      <xdr:spPr>
        <a:xfrm>
          <a:off x="0" y="40233600"/>
          <a:ext cx="190080" cy="1581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28440</xdr:rowOff>
    </xdr:from>
    <xdr:to>
      <xdr:col>0</xdr:col>
      <xdr:colOff>190080</xdr:colOff>
      <xdr:row>87</xdr:row>
      <xdr:rowOff>1800</xdr:rowOff>
    </xdr:to>
    <xdr:sp>
      <xdr:nvSpPr>
        <xdr:cNvPr id="118" name="CustomShape 1">
          <a:hlinkClick r:id="rId100"/>
        </xdr:cNvPr>
        <xdr:cNvSpPr/>
      </xdr:nvSpPr>
      <xdr:spPr>
        <a:xfrm>
          <a:off x="0" y="25593480"/>
          <a:ext cx="190080" cy="1020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57240</xdr:rowOff>
    </xdr:from>
    <xdr:to>
      <xdr:col>0</xdr:col>
      <xdr:colOff>190080</xdr:colOff>
      <xdr:row>384</xdr:row>
      <xdr:rowOff>69120</xdr:rowOff>
    </xdr:to>
    <xdr:sp>
      <xdr:nvSpPr>
        <xdr:cNvPr id="119" name="CustomShape 1">
          <a:hlinkClick r:id="rId101"/>
        </xdr:cNvPr>
        <xdr:cNvSpPr/>
      </xdr:nvSpPr>
      <xdr:spPr>
        <a:xfrm>
          <a:off x="0" y="101060280"/>
          <a:ext cx="190080" cy="221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</xdr:row>
      <xdr:rowOff>86040</xdr:rowOff>
    </xdr:from>
    <xdr:to>
      <xdr:col>0</xdr:col>
      <xdr:colOff>190080</xdr:colOff>
      <xdr:row>38</xdr:row>
      <xdr:rowOff>209520</xdr:rowOff>
    </xdr:to>
    <xdr:sp>
      <xdr:nvSpPr>
        <xdr:cNvPr id="120" name="CustomShape 1">
          <a:hlinkClick r:id="rId102"/>
        </xdr:cNvPr>
        <xdr:cNvSpPr/>
      </xdr:nvSpPr>
      <xdr:spPr>
        <a:xfrm>
          <a:off x="0" y="12239640"/>
          <a:ext cx="190080" cy="123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257040</xdr:rowOff>
    </xdr:from>
    <xdr:to>
      <xdr:col>0</xdr:col>
      <xdr:colOff>190080</xdr:colOff>
      <xdr:row>70</xdr:row>
      <xdr:rowOff>192600</xdr:rowOff>
    </xdr:to>
    <xdr:sp>
      <xdr:nvSpPr>
        <xdr:cNvPr id="121" name="CustomShape 1">
          <a:hlinkClick r:id="rId103"/>
        </xdr:cNvPr>
        <xdr:cNvSpPr/>
      </xdr:nvSpPr>
      <xdr:spPr>
        <a:xfrm>
          <a:off x="0" y="18906840"/>
          <a:ext cx="190080" cy="3288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275</xdr:row>
      <xdr:rowOff>75960</xdr:rowOff>
    </xdr:from>
    <xdr:to>
      <xdr:col>0</xdr:col>
      <xdr:colOff>190080</xdr:colOff>
      <xdr:row>289</xdr:row>
      <xdr:rowOff>54720</xdr:rowOff>
    </xdr:to>
    <xdr:sp>
      <xdr:nvSpPr>
        <xdr:cNvPr id="122" name="CustomShape 1">
          <a:hlinkClick r:id="rId104"/>
        </xdr:cNvPr>
        <xdr:cNvSpPr/>
      </xdr:nvSpPr>
      <xdr:spPr>
        <a:xfrm>
          <a:off x="0" y="72999360"/>
          <a:ext cx="190080" cy="29124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285840</xdr:rowOff>
    </xdr:from>
    <xdr:to>
      <xdr:col>0</xdr:col>
      <xdr:colOff>190080</xdr:colOff>
      <xdr:row>71</xdr:row>
      <xdr:rowOff>8280</xdr:rowOff>
    </xdr:to>
    <xdr:sp>
      <xdr:nvSpPr>
        <xdr:cNvPr id="123" name="CustomShape 1">
          <a:hlinkClick r:id="rId105"/>
        </xdr:cNvPr>
        <xdr:cNvSpPr/>
      </xdr:nvSpPr>
      <xdr:spPr>
        <a:xfrm>
          <a:off x="0" y="18935640"/>
          <a:ext cx="190080" cy="3284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57</xdr:row>
      <xdr:rowOff>285840</xdr:rowOff>
    </xdr:from>
    <xdr:to>
      <xdr:col>0</xdr:col>
      <xdr:colOff>190080</xdr:colOff>
      <xdr:row>71</xdr:row>
      <xdr:rowOff>8280</xdr:rowOff>
    </xdr:to>
    <xdr:sp>
      <xdr:nvSpPr>
        <xdr:cNvPr id="124" name="CustomShape 1">
          <a:hlinkClick r:id="rId106"/>
        </xdr:cNvPr>
        <xdr:cNvSpPr/>
      </xdr:nvSpPr>
      <xdr:spPr>
        <a:xfrm>
          <a:off x="0" y="18935640"/>
          <a:ext cx="190080" cy="3284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493</xdr:row>
      <xdr:rowOff>43200</xdr:rowOff>
    </xdr:to>
    <xdr:sp>
      <xdr:nvSpPr>
        <xdr:cNvPr id="125" name="CustomShape 1">
          <a:hlinkClick r:id="rId107"/>
        </xdr:cNvPr>
        <xdr:cNvSpPr/>
      </xdr:nvSpPr>
      <xdr:spPr>
        <a:xfrm>
          <a:off x="0" y="127044360"/>
          <a:ext cx="190080" cy="1300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456</xdr:row>
      <xdr:rowOff>0</xdr:rowOff>
    </xdr:from>
    <xdr:to>
      <xdr:col>0</xdr:col>
      <xdr:colOff>190080</xdr:colOff>
      <xdr:row>456</xdr:row>
      <xdr:rowOff>171000</xdr:rowOff>
    </xdr:to>
    <xdr:sp>
      <xdr:nvSpPr>
        <xdr:cNvPr id="126" name="CustomShape 1">
          <a:hlinkClick r:id="rId108"/>
        </xdr:cNvPr>
        <xdr:cNvSpPr/>
      </xdr:nvSpPr>
      <xdr:spPr>
        <a:xfrm>
          <a:off x="0" y="118395720"/>
          <a:ext cx="190080" cy="17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505</xdr:row>
      <xdr:rowOff>57600</xdr:rowOff>
    </xdr:from>
    <xdr:to>
      <xdr:col>0</xdr:col>
      <xdr:colOff>190080</xdr:colOff>
      <xdr:row>506</xdr:row>
      <xdr:rowOff>69480</xdr:rowOff>
    </xdr:to>
    <xdr:sp>
      <xdr:nvSpPr>
        <xdr:cNvPr id="127" name="CustomShape 1">
          <a:hlinkClick r:id="rId109"/>
        </xdr:cNvPr>
        <xdr:cNvSpPr/>
      </xdr:nvSpPr>
      <xdr:spPr>
        <a:xfrm>
          <a:off x="0" y="131292720"/>
          <a:ext cx="190080" cy="221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494</xdr:row>
      <xdr:rowOff>128520</xdr:rowOff>
    </xdr:to>
    <xdr:sp>
      <xdr:nvSpPr>
        <xdr:cNvPr id="128" name="CustomShape 1">
          <a:hlinkClick r:id="rId110"/>
        </xdr:cNvPr>
        <xdr:cNvSpPr/>
      </xdr:nvSpPr>
      <xdr:spPr>
        <a:xfrm>
          <a:off x="0" y="127044360"/>
          <a:ext cx="190080" cy="1595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0</xdr:rowOff>
    </xdr:from>
    <xdr:to>
      <xdr:col>0</xdr:col>
      <xdr:colOff>190080</xdr:colOff>
      <xdr:row>391</xdr:row>
      <xdr:rowOff>149760</xdr:rowOff>
    </xdr:to>
    <xdr:sp>
      <xdr:nvSpPr>
        <xdr:cNvPr id="129" name="CustomShape 1">
          <a:hlinkClick r:id="rId111"/>
        </xdr:cNvPr>
        <xdr:cNvSpPr/>
      </xdr:nvSpPr>
      <xdr:spPr>
        <a:xfrm>
          <a:off x="0" y="101003040"/>
          <a:ext cx="190080" cy="2035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274</xdr:row>
      <xdr:rowOff>360</xdr:rowOff>
    </xdr:from>
    <xdr:to>
      <xdr:col>0</xdr:col>
      <xdr:colOff>190080</xdr:colOff>
      <xdr:row>301</xdr:row>
      <xdr:rowOff>3600</xdr:rowOff>
    </xdr:to>
    <xdr:sp>
      <xdr:nvSpPr>
        <xdr:cNvPr id="130" name="CustomShape 1">
          <a:hlinkClick r:id="rId112"/>
        </xdr:cNvPr>
        <xdr:cNvSpPr/>
      </xdr:nvSpPr>
      <xdr:spPr>
        <a:xfrm>
          <a:off x="0" y="72713880"/>
          <a:ext cx="190080" cy="5870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190080</xdr:colOff>
      <xdr:row>105</xdr:row>
      <xdr:rowOff>204120</xdr:rowOff>
    </xdr:to>
    <xdr:sp>
      <xdr:nvSpPr>
        <xdr:cNvPr id="131" name="CustomShape 1">
          <a:hlinkClick r:id="rId113"/>
        </xdr:cNvPr>
        <xdr:cNvSpPr/>
      </xdr:nvSpPr>
      <xdr:spPr>
        <a:xfrm>
          <a:off x="0" y="25565040"/>
          <a:ext cx="190080" cy="5861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28800</xdr:rowOff>
    </xdr:from>
    <xdr:to>
      <xdr:col>0</xdr:col>
      <xdr:colOff>190080</xdr:colOff>
      <xdr:row>161</xdr:row>
      <xdr:rowOff>33480</xdr:rowOff>
    </xdr:to>
    <xdr:sp>
      <xdr:nvSpPr>
        <xdr:cNvPr id="132" name="CustomShape 1">
          <a:hlinkClick r:id="rId114"/>
        </xdr:cNvPr>
        <xdr:cNvSpPr/>
      </xdr:nvSpPr>
      <xdr:spPr>
        <a:xfrm>
          <a:off x="0" y="40052520"/>
          <a:ext cx="190080" cy="5243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207</xdr:row>
      <xdr:rowOff>57240</xdr:rowOff>
    </xdr:from>
    <xdr:to>
      <xdr:col>0</xdr:col>
      <xdr:colOff>190080</xdr:colOff>
      <xdr:row>224</xdr:row>
      <xdr:rowOff>130320</xdr:rowOff>
    </xdr:to>
    <xdr:sp>
      <xdr:nvSpPr>
        <xdr:cNvPr id="133" name="CustomShape 1">
          <a:hlinkClick r:id="rId115"/>
        </xdr:cNvPr>
        <xdr:cNvSpPr/>
      </xdr:nvSpPr>
      <xdr:spPr>
        <a:xfrm>
          <a:off x="0" y="56216520"/>
          <a:ext cx="190080" cy="4683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85680</xdr:rowOff>
    </xdr:from>
    <xdr:to>
      <xdr:col>0</xdr:col>
      <xdr:colOff>190080</xdr:colOff>
      <xdr:row>157</xdr:row>
      <xdr:rowOff>311760</xdr:rowOff>
    </xdr:to>
    <xdr:sp>
      <xdr:nvSpPr>
        <xdr:cNvPr id="134" name="CustomShape 1">
          <a:hlinkClick r:id="rId116"/>
        </xdr:cNvPr>
        <xdr:cNvSpPr/>
      </xdr:nvSpPr>
      <xdr:spPr>
        <a:xfrm>
          <a:off x="0" y="40319280"/>
          <a:ext cx="190080" cy="4207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83</xdr:row>
      <xdr:rowOff>114480</xdr:rowOff>
    </xdr:from>
    <xdr:to>
      <xdr:col>0</xdr:col>
      <xdr:colOff>190080</xdr:colOff>
      <xdr:row>97</xdr:row>
      <xdr:rowOff>167760</xdr:rowOff>
    </xdr:to>
    <xdr:sp>
      <xdr:nvSpPr>
        <xdr:cNvPr id="135" name="CustomShape 1">
          <a:hlinkClick r:id="rId117"/>
        </xdr:cNvPr>
        <xdr:cNvSpPr/>
      </xdr:nvSpPr>
      <xdr:spPr>
        <a:xfrm>
          <a:off x="0" y="25679520"/>
          <a:ext cx="190080" cy="36154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142920</xdr:rowOff>
    </xdr:from>
    <xdr:to>
      <xdr:col>0</xdr:col>
      <xdr:colOff>190080</xdr:colOff>
      <xdr:row>395</xdr:row>
      <xdr:rowOff>6480</xdr:rowOff>
    </xdr:to>
    <xdr:sp>
      <xdr:nvSpPr>
        <xdr:cNvPr id="136" name="CustomShape 1">
          <a:hlinkClick r:id="rId118"/>
        </xdr:cNvPr>
        <xdr:cNvSpPr/>
      </xdr:nvSpPr>
      <xdr:spPr>
        <a:xfrm>
          <a:off x="0" y="101145960"/>
          <a:ext cx="190080" cy="2587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171360</xdr:rowOff>
    </xdr:from>
    <xdr:to>
      <xdr:col>0</xdr:col>
      <xdr:colOff>190080</xdr:colOff>
      <xdr:row>491</xdr:row>
      <xdr:rowOff>11880</xdr:rowOff>
    </xdr:to>
    <xdr:sp>
      <xdr:nvSpPr>
        <xdr:cNvPr id="137" name="CustomShape 1">
          <a:hlinkClick r:id="rId119"/>
        </xdr:cNvPr>
        <xdr:cNvSpPr/>
      </xdr:nvSpPr>
      <xdr:spPr>
        <a:xfrm>
          <a:off x="0" y="125120160"/>
          <a:ext cx="190080" cy="2564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507</xdr:row>
      <xdr:rowOff>0</xdr:rowOff>
    </xdr:from>
    <xdr:to>
      <xdr:col>0</xdr:col>
      <xdr:colOff>190080</xdr:colOff>
      <xdr:row>515</xdr:row>
      <xdr:rowOff>43200</xdr:rowOff>
    </xdr:to>
    <xdr:sp>
      <xdr:nvSpPr>
        <xdr:cNvPr id="138" name="CustomShape 1">
          <a:hlinkClick r:id="rId120"/>
        </xdr:cNvPr>
        <xdr:cNvSpPr/>
      </xdr:nvSpPr>
      <xdr:spPr>
        <a:xfrm>
          <a:off x="0" y="131864040"/>
          <a:ext cx="190080" cy="2138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321</xdr:row>
      <xdr:rowOff>28800</xdr:rowOff>
    </xdr:from>
    <xdr:to>
      <xdr:col>0</xdr:col>
      <xdr:colOff>190080</xdr:colOff>
      <xdr:row>325</xdr:row>
      <xdr:rowOff>218160</xdr:rowOff>
    </xdr:to>
    <xdr:sp>
      <xdr:nvSpPr>
        <xdr:cNvPr id="139" name="CustomShape 1">
          <a:hlinkClick r:id="rId121"/>
        </xdr:cNvPr>
        <xdr:cNvSpPr/>
      </xdr:nvSpPr>
      <xdr:spPr>
        <a:xfrm>
          <a:off x="0" y="84267720"/>
          <a:ext cx="190080" cy="1865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57600</xdr:rowOff>
    </xdr:from>
    <xdr:to>
      <xdr:col>0</xdr:col>
      <xdr:colOff>190080</xdr:colOff>
      <xdr:row>318</xdr:row>
      <xdr:rowOff>165960</xdr:rowOff>
    </xdr:to>
    <xdr:sp>
      <xdr:nvSpPr>
        <xdr:cNvPr id="140" name="CustomShape 1">
          <a:hlinkClick r:id="rId122"/>
        </xdr:cNvPr>
        <xdr:cNvSpPr/>
      </xdr:nvSpPr>
      <xdr:spPr>
        <a:xfrm>
          <a:off x="0" y="81991440"/>
          <a:ext cx="190080" cy="1784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362</xdr:row>
      <xdr:rowOff>28800</xdr:rowOff>
    </xdr:from>
    <xdr:to>
      <xdr:col>0</xdr:col>
      <xdr:colOff>190080</xdr:colOff>
      <xdr:row>364</xdr:row>
      <xdr:rowOff>145440</xdr:rowOff>
    </xdr:to>
    <xdr:sp>
      <xdr:nvSpPr>
        <xdr:cNvPr id="141" name="CustomShape 1">
          <a:hlinkClick r:id="rId123"/>
        </xdr:cNvPr>
        <xdr:cNvSpPr/>
      </xdr:nvSpPr>
      <xdr:spPr>
        <a:xfrm>
          <a:off x="0" y="95373720"/>
          <a:ext cx="190080" cy="745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57600</xdr:rowOff>
    </xdr:from>
    <xdr:to>
      <xdr:col>0</xdr:col>
      <xdr:colOff>190080</xdr:colOff>
      <xdr:row>119</xdr:row>
      <xdr:rowOff>43560</xdr:rowOff>
    </xdr:to>
    <xdr:sp>
      <xdr:nvSpPr>
        <xdr:cNvPr id="142" name="CustomShape 1">
          <a:hlinkClick r:id="rId124"/>
        </xdr:cNvPr>
        <xdr:cNvSpPr/>
      </xdr:nvSpPr>
      <xdr:spPr>
        <a:xfrm>
          <a:off x="0" y="34214040"/>
          <a:ext cx="190080" cy="614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274</xdr:row>
      <xdr:rowOff>360</xdr:rowOff>
    </xdr:from>
    <xdr:to>
      <xdr:col>0</xdr:col>
      <xdr:colOff>190080</xdr:colOff>
      <xdr:row>300</xdr:row>
      <xdr:rowOff>197280</xdr:rowOff>
    </xdr:to>
    <xdr:sp>
      <xdr:nvSpPr>
        <xdr:cNvPr id="143" name="CustomShape 1">
          <a:hlinkClick r:id="rId125"/>
        </xdr:cNvPr>
        <xdr:cNvSpPr/>
      </xdr:nvSpPr>
      <xdr:spPr>
        <a:xfrm>
          <a:off x="0" y="72713880"/>
          <a:ext cx="190080" cy="58550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360</xdr:rowOff>
    </xdr:from>
    <xdr:to>
      <xdr:col>0</xdr:col>
      <xdr:colOff>190080</xdr:colOff>
      <xdr:row>140</xdr:row>
      <xdr:rowOff>209160</xdr:rowOff>
    </xdr:to>
    <xdr:sp>
      <xdr:nvSpPr>
        <xdr:cNvPr id="144" name="CustomShape 1">
          <a:hlinkClick r:id="rId126"/>
        </xdr:cNvPr>
        <xdr:cNvSpPr/>
      </xdr:nvSpPr>
      <xdr:spPr>
        <a:xfrm>
          <a:off x="0" y="34366320"/>
          <a:ext cx="190080" cy="5447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142</xdr:row>
      <xdr:rowOff>360</xdr:rowOff>
    </xdr:from>
    <xdr:to>
      <xdr:col>0</xdr:col>
      <xdr:colOff>190080</xdr:colOff>
      <xdr:row>161</xdr:row>
      <xdr:rowOff>33480</xdr:rowOff>
    </xdr:to>
    <xdr:sp>
      <xdr:nvSpPr>
        <xdr:cNvPr id="145" name="CustomShape 1">
          <a:hlinkClick r:id="rId127"/>
        </xdr:cNvPr>
        <xdr:cNvSpPr/>
      </xdr:nvSpPr>
      <xdr:spPr>
        <a:xfrm>
          <a:off x="0" y="40024080"/>
          <a:ext cx="190080" cy="52722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190080</xdr:colOff>
      <xdr:row>157</xdr:row>
      <xdr:rowOff>311760</xdr:rowOff>
    </xdr:to>
    <xdr:sp>
      <xdr:nvSpPr>
        <xdr:cNvPr id="146" name="CustomShape 1">
          <a:hlinkClick r:id="rId128"/>
        </xdr:cNvPr>
        <xdr:cNvSpPr/>
      </xdr:nvSpPr>
      <xdr:spPr>
        <a:xfrm>
          <a:off x="0" y="40233600"/>
          <a:ext cx="190080" cy="4293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383</xdr:row>
      <xdr:rowOff>0</xdr:rowOff>
    </xdr:from>
    <xdr:to>
      <xdr:col>0</xdr:col>
      <xdr:colOff>190080</xdr:colOff>
      <xdr:row>395</xdr:row>
      <xdr:rowOff>3240</xdr:rowOff>
    </xdr:to>
    <xdr:sp>
      <xdr:nvSpPr>
        <xdr:cNvPr id="147" name="CustomShape 1">
          <a:hlinkClick r:id="rId129"/>
        </xdr:cNvPr>
        <xdr:cNvSpPr/>
      </xdr:nvSpPr>
      <xdr:spPr>
        <a:xfrm>
          <a:off x="0" y="101003040"/>
          <a:ext cx="190080" cy="27273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28440</xdr:rowOff>
    </xdr:from>
    <xdr:to>
      <xdr:col>0</xdr:col>
      <xdr:colOff>190080</xdr:colOff>
      <xdr:row>491</xdr:row>
      <xdr:rowOff>2160</xdr:rowOff>
    </xdr:to>
    <xdr:sp>
      <xdr:nvSpPr>
        <xdr:cNvPr id="148" name="CustomShape 1">
          <a:hlinkClick r:id="rId130"/>
        </xdr:cNvPr>
        <xdr:cNvSpPr/>
      </xdr:nvSpPr>
      <xdr:spPr>
        <a:xfrm>
          <a:off x="0" y="124977240"/>
          <a:ext cx="190080" cy="2697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488</xdr:row>
      <xdr:rowOff>0</xdr:rowOff>
    </xdr:from>
    <xdr:to>
      <xdr:col>0</xdr:col>
      <xdr:colOff>190080</xdr:colOff>
      <xdr:row>497</xdr:row>
      <xdr:rowOff>349200</xdr:rowOff>
    </xdr:to>
    <xdr:sp>
      <xdr:nvSpPr>
        <xdr:cNvPr id="149" name="CustomShape 1">
          <a:hlinkClick r:id="rId131"/>
        </xdr:cNvPr>
        <xdr:cNvSpPr/>
      </xdr:nvSpPr>
      <xdr:spPr>
        <a:xfrm>
          <a:off x="0" y="127044360"/>
          <a:ext cx="190080" cy="2444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321</xdr:row>
      <xdr:rowOff>360</xdr:rowOff>
    </xdr:from>
    <xdr:to>
      <xdr:col>0</xdr:col>
      <xdr:colOff>190080</xdr:colOff>
      <xdr:row>325</xdr:row>
      <xdr:rowOff>214920</xdr:rowOff>
    </xdr:to>
    <xdr:sp>
      <xdr:nvSpPr>
        <xdr:cNvPr id="150" name="CustomShape 1">
          <a:hlinkClick r:id="rId132"/>
        </xdr:cNvPr>
        <xdr:cNvSpPr/>
      </xdr:nvSpPr>
      <xdr:spPr>
        <a:xfrm>
          <a:off x="0" y="84239280"/>
          <a:ext cx="190080" cy="1891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360</xdr:rowOff>
    </xdr:from>
    <xdr:to>
      <xdr:col>0</xdr:col>
      <xdr:colOff>190080</xdr:colOff>
      <xdr:row>318</xdr:row>
      <xdr:rowOff>165960</xdr:rowOff>
    </xdr:to>
    <xdr:sp>
      <xdr:nvSpPr>
        <xdr:cNvPr id="151" name="CustomShape 1">
          <a:hlinkClick r:id="rId133"/>
        </xdr:cNvPr>
        <xdr:cNvSpPr/>
      </xdr:nvSpPr>
      <xdr:spPr>
        <a:xfrm>
          <a:off x="0" y="81934200"/>
          <a:ext cx="190080" cy="1842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505</xdr:row>
      <xdr:rowOff>360</xdr:rowOff>
    </xdr:from>
    <xdr:to>
      <xdr:col>0</xdr:col>
      <xdr:colOff>190080</xdr:colOff>
      <xdr:row>508</xdr:row>
      <xdr:rowOff>99720</xdr:rowOff>
    </xdr:to>
    <xdr:sp>
      <xdr:nvSpPr>
        <xdr:cNvPr id="152" name="CustomShape 1">
          <a:hlinkClick r:id="rId134"/>
        </xdr:cNvPr>
        <xdr:cNvSpPr/>
      </xdr:nvSpPr>
      <xdr:spPr>
        <a:xfrm>
          <a:off x="0" y="131235480"/>
          <a:ext cx="190080" cy="1147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190080</xdr:colOff>
      <xdr:row>119</xdr:row>
      <xdr:rowOff>144360</xdr:rowOff>
    </xdr:to>
    <xdr:sp>
      <xdr:nvSpPr>
        <xdr:cNvPr id="153" name="CustomShape 1">
          <a:hlinkClick r:id="rId135"/>
        </xdr:cNvPr>
        <xdr:cNvSpPr/>
      </xdr:nvSpPr>
      <xdr:spPr>
        <a:xfrm>
          <a:off x="0" y="33737400"/>
          <a:ext cx="190080" cy="1191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362</xdr:row>
      <xdr:rowOff>360</xdr:rowOff>
    </xdr:from>
    <xdr:to>
      <xdr:col>0</xdr:col>
      <xdr:colOff>190080</xdr:colOff>
      <xdr:row>364</xdr:row>
      <xdr:rowOff>145440</xdr:rowOff>
    </xdr:to>
    <xdr:sp>
      <xdr:nvSpPr>
        <xdr:cNvPr id="154" name="CustomShape 1">
          <a:hlinkClick r:id="rId136"/>
        </xdr:cNvPr>
        <xdr:cNvSpPr/>
      </xdr:nvSpPr>
      <xdr:spPr>
        <a:xfrm>
          <a:off x="0" y="95345280"/>
          <a:ext cx="190080" cy="774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360</xdr:rowOff>
    </xdr:from>
    <xdr:to>
      <xdr:col>0</xdr:col>
      <xdr:colOff>190080</xdr:colOff>
      <xdr:row>119</xdr:row>
      <xdr:rowOff>43560</xdr:rowOff>
    </xdr:to>
    <xdr:sp>
      <xdr:nvSpPr>
        <xdr:cNvPr id="155" name="CustomShape 1">
          <a:hlinkClick r:id="rId137"/>
        </xdr:cNvPr>
        <xdr:cNvSpPr/>
      </xdr:nvSpPr>
      <xdr:spPr>
        <a:xfrm>
          <a:off x="0" y="34156800"/>
          <a:ext cx="190080" cy="671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199</xdr:row>
      <xdr:rowOff>0</xdr:rowOff>
    </xdr:from>
    <xdr:to>
      <xdr:col>0</xdr:col>
      <xdr:colOff>190080</xdr:colOff>
      <xdr:row>200</xdr:row>
      <xdr:rowOff>209160</xdr:rowOff>
    </xdr:to>
    <xdr:sp>
      <xdr:nvSpPr>
        <xdr:cNvPr id="156" name="CustomShape 1">
          <a:hlinkClick r:id="rId138"/>
        </xdr:cNvPr>
        <xdr:cNvSpPr/>
      </xdr:nvSpPr>
      <xdr:spPr>
        <a:xfrm>
          <a:off x="0" y="53854200"/>
          <a:ext cx="190080" cy="4186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453</xdr:row>
      <xdr:rowOff>360</xdr:rowOff>
    </xdr:from>
    <xdr:to>
      <xdr:col>0</xdr:col>
      <xdr:colOff>190080</xdr:colOff>
      <xdr:row>453</xdr:row>
      <xdr:rowOff>171360</xdr:rowOff>
    </xdr:to>
    <xdr:sp>
      <xdr:nvSpPr>
        <xdr:cNvPr id="157" name="CustomShape 1">
          <a:hlinkClick r:id="rId139"/>
        </xdr:cNvPr>
        <xdr:cNvSpPr/>
      </xdr:nvSpPr>
      <xdr:spPr>
        <a:xfrm>
          <a:off x="0" y="117557640"/>
          <a:ext cx="190080" cy="17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</xdr:row>
      <xdr:rowOff>28800</xdr:rowOff>
    </xdr:from>
    <xdr:to>
      <xdr:col>0</xdr:col>
      <xdr:colOff>190080</xdr:colOff>
      <xdr:row>45</xdr:row>
      <xdr:rowOff>205920</xdr:rowOff>
    </xdr:to>
    <xdr:sp>
      <xdr:nvSpPr>
        <xdr:cNvPr id="158" name="CustomShape 1">
          <a:hlinkClick r:id="rId140"/>
        </xdr:cNvPr>
        <xdr:cNvSpPr/>
      </xdr:nvSpPr>
      <xdr:spPr>
        <a:xfrm>
          <a:off x="0" y="14277960"/>
          <a:ext cx="190080" cy="177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</xdr:row>
      <xdr:rowOff>57240</xdr:rowOff>
    </xdr:from>
    <xdr:to>
      <xdr:col>0</xdr:col>
      <xdr:colOff>190080</xdr:colOff>
      <xdr:row>2</xdr:row>
      <xdr:rowOff>209160</xdr:rowOff>
    </xdr:to>
    <xdr:sp>
      <xdr:nvSpPr>
        <xdr:cNvPr id="159" name="CustomShape 1">
          <a:hlinkClick r:id="rId141"/>
        </xdr:cNvPr>
        <xdr:cNvSpPr/>
      </xdr:nvSpPr>
      <xdr:spPr>
        <a:xfrm>
          <a:off x="0" y="685800"/>
          <a:ext cx="190080" cy="151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</xdr:row>
      <xdr:rowOff>360</xdr:rowOff>
    </xdr:from>
    <xdr:to>
      <xdr:col>0</xdr:col>
      <xdr:colOff>190080</xdr:colOff>
      <xdr:row>45</xdr:row>
      <xdr:rowOff>206280</xdr:rowOff>
    </xdr:to>
    <xdr:sp>
      <xdr:nvSpPr>
        <xdr:cNvPr id="160" name="CustomShape 1">
          <a:hlinkClick r:id="rId142"/>
        </xdr:cNvPr>
        <xdr:cNvSpPr/>
      </xdr:nvSpPr>
      <xdr:spPr>
        <a:xfrm>
          <a:off x="0" y="14249520"/>
          <a:ext cx="190080" cy="205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307</xdr:row>
      <xdr:rowOff>28440</xdr:rowOff>
    </xdr:from>
    <xdr:to>
      <xdr:col>0</xdr:col>
      <xdr:colOff>190080</xdr:colOff>
      <xdr:row>307</xdr:row>
      <xdr:rowOff>171000</xdr:rowOff>
    </xdr:to>
    <xdr:sp>
      <xdr:nvSpPr>
        <xdr:cNvPr id="161" name="CustomShape 1">
          <a:hlinkClick r:id="rId143"/>
        </xdr:cNvPr>
        <xdr:cNvSpPr/>
      </xdr:nvSpPr>
      <xdr:spPr>
        <a:xfrm>
          <a:off x="0" y="80495640"/>
          <a:ext cx="190080" cy="142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205</xdr:row>
      <xdr:rowOff>0</xdr:rowOff>
    </xdr:from>
    <xdr:to>
      <xdr:col>0</xdr:col>
      <xdr:colOff>190080</xdr:colOff>
      <xdr:row>205</xdr:row>
      <xdr:rowOff>167760</xdr:rowOff>
    </xdr:to>
    <xdr:sp>
      <xdr:nvSpPr>
        <xdr:cNvPr id="162" name="CustomShape 1">
          <a:hlinkClick r:id="rId144"/>
        </xdr:cNvPr>
        <xdr:cNvSpPr/>
      </xdr:nvSpPr>
      <xdr:spPr>
        <a:xfrm>
          <a:off x="0" y="55530720"/>
          <a:ext cx="190080" cy="167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33</xdr:row>
      <xdr:rowOff>28440</xdr:rowOff>
    </xdr:from>
    <xdr:to>
      <xdr:col>0</xdr:col>
      <xdr:colOff>190080</xdr:colOff>
      <xdr:row>33</xdr:row>
      <xdr:rowOff>171000</xdr:rowOff>
    </xdr:to>
    <xdr:sp>
      <xdr:nvSpPr>
        <xdr:cNvPr id="163" name="CustomShape 1">
          <a:hlinkClick r:id="rId145"/>
        </xdr:cNvPr>
        <xdr:cNvSpPr/>
      </xdr:nvSpPr>
      <xdr:spPr>
        <a:xfrm>
          <a:off x="0" y="10715400"/>
          <a:ext cx="190080" cy="142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312</xdr:row>
      <xdr:rowOff>143280</xdr:rowOff>
    </xdr:from>
    <xdr:to>
      <xdr:col>0</xdr:col>
      <xdr:colOff>190080</xdr:colOff>
      <xdr:row>323</xdr:row>
      <xdr:rowOff>198720</xdr:rowOff>
    </xdr:to>
    <xdr:sp>
      <xdr:nvSpPr>
        <xdr:cNvPr id="164" name="CustomShape 1">
          <a:hlinkClick r:id="rId146"/>
        </xdr:cNvPr>
        <xdr:cNvSpPr/>
      </xdr:nvSpPr>
      <xdr:spPr>
        <a:xfrm>
          <a:off x="0" y="82077120"/>
          <a:ext cx="190080" cy="3198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257</xdr:row>
      <xdr:rowOff>28440</xdr:rowOff>
    </xdr:from>
    <xdr:to>
      <xdr:col>0</xdr:col>
      <xdr:colOff>190080</xdr:colOff>
      <xdr:row>267</xdr:row>
      <xdr:rowOff>269280</xdr:rowOff>
    </xdr:to>
    <xdr:sp>
      <xdr:nvSpPr>
        <xdr:cNvPr id="165" name="CustomShape 1">
          <a:hlinkClick r:id="rId147"/>
        </xdr:cNvPr>
        <xdr:cNvSpPr/>
      </xdr:nvSpPr>
      <xdr:spPr>
        <a:xfrm>
          <a:off x="0" y="68551200"/>
          <a:ext cx="190080" cy="2755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115</xdr:row>
      <xdr:rowOff>85680</xdr:rowOff>
    </xdr:from>
    <xdr:to>
      <xdr:col>0</xdr:col>
      <xdr:colOff>190080</xdr:colOff>
      <xdr:row>127</xdr:row>
      <xdr:rowOff>82800</xdr:rowOff>
    </xdr:to>
    <xdr:sp>
      <xdr:nvSpPr>
        <xdr:cNvPr id="166" name="CustomShape 1">
          <a:hlinkClick r:id="rId148"/>
        </xdr:cNvPr>
        <xdr:cNvSpPr/>
      </xdr:nvSpPr>
      <xdr:spPr>
        <a:xfrm>
          <a:off x="0" y="33823080"/>
          <a:ext cx="190080" cy="2721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117</xdr:row>
      <xdr:rowOff>360</xdr:rowOff>
    </xdr:from>
    <xdr:to>
      <xdr:col>0</xdr:col>
      <xdr:colOff>85320</xdr:colOff>
      <xdr:row>147</xdr:row>
      <xdr:rowOff>95760</xdr:rowOff>
    </xdr:to>
    <xdr:sp>
      <xdr:nvSpPr>
        <xdr:cNvPr id="167" name="CustomShape 1">
          <a:hlinkClick r:id="rId149"/>
        </xdr:cNvPr>
        <xdr:cNvSpPr/>
      </xdr:nvSpPr>
      <xdr:spPr>
        <a:xfrm>
          <a:off x="0" y="34366320"/>
          <a:ext cx="85320" cy="7010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479</xdr:row>
      <xdr:rowOff>0</xdr:rowOff>
    </xdr:from>
    <xdr:to>
      <xdr:col>0</xdr:col>
      <xdr:colOff>85320</xdr:colOff>
      <xdr:row>497</xdr:row>
      <xdr:rowOff>181800</xdr:rowOff>
    </xdr:to>
    <xdr:sp>
      <xdr:nvSpPr>
        <xdr:cNvPr id="168" name="CustomShape 1">
          <a:hlinkClick r:id="rId150"/>
        </xdr:cNvPr>
        <xdr:cNvSpPr/>
      </xdr:nvSpPr>
      <xdr:spPr>
        <a:xfrm>
          <a:off x="0" y="124948800"/>
          <a:ext cx="85320" cy="4372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301</xdr:row>
      <xdr:rowOff>0</xdr:rowOff>
    </xdr:from>
    <xdr:to>
      <xdr:col>0</xdr:col>
      <xdr:colOff>85320</xdr:colOff>
      <xdr:row>307</xdr:row>
      <xdr:rowOff>65520</xdr:rowOff>
    </xdr:to>
    <xdr:sp>
      <xdr:nvSpPr>
        <xdr:cNvPr id="169" name="CustomShape 1">
          <a:hlinkClick r:id="rId151"/>
        </xdr:cNvPr>
        <xdr:cNvSpPr/>
      </xdr:nvSpPr>
      <xdr:spPr>
        <a:xfrm>
          <a:off x="0" y="78581160"/>
          <a:ext cx="85320" cy="19515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139</xdr:row>
      <xdr:rowOff>360</xdr:rowOff>
    </xdr:from>
    <xdr:to>
      <xdr:col>0</xdr:col>
      <xdr:colOff>85320</xdr:colOff>
      <xdr:row>139</xdr:row>
      <xdr:rowOff>85680</xdr:rowOff>
    </xdr:to>
    <xdr:sp>
      <xdr:nvSpPr>
        <xdr:cNvPr id="170" name="CustomShape 1">
          <a:hlinkClick r:id="rId152"/>
        </xdr:cNvPr>
        <xdr:cNvSpPr/>
      </xdr:nvSpPr>
      <xdr:spPr>
        <a:xfrm>
          <a:off x="0" y="39395520"/>
          <a:ext cx="85320" cy="85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79</xdr:row>
      <xdr:rowOff>360</xdr:rowOff>
    </xdr:from>
    <xdr:to>
      <xdr:col>0</xdr:col>
      <xdr:colOff>190080</xdr:colOff>
      <xdr:row>133</xdr:row>
      <xdr:rowOff>47160</xdr:rowOff>
    </xdr:to>
    <xdr:sp>
      <xdr:nvSpPr>
        <xdr:cNvPr id="171" name="CustomShape 1">
          <a:hlinkClick r:id="rId153"/>
        </xdr:cNvPr>
        <xdr:cNvSpPr/>
      </xdr:nvSpPr>
      <xdr:spPr>
        <a:xfrm>
          <a:off x="0" y="24517440"/>
          <a:ext cx="190080" cy="13458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493</xdr:row>
      <xdr:rowOff>360</xdr:rowOff>
    </xdr:from>
    <xdr:to>
      <xdr:col>0</xdr:col>
      <xdr:colOff>190080</xdr:colOff>
      <xdr:row>560</xdr:row>
      <xdr:rowOff>9000</xdr:rowOff>
    </xdr:to>
    <xdr:sp>
      <xdr:nvSpPr>
        <xdr:cNvPr id="172" name="CustomShape 1">
          <a:hlinkClick r:id="rId154"/>
        </xdr:cNvPr>
        <xdr:cNvSpPr/>
      </xdr:nvSpPr>
      <xdr:spPr>
        <a:xfrm>
          <a:off x="0" y="128301840"/>
          <a:ext cx="190080" cy="13457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263</xdr:row>
      <xdr:rowOff>360</xdr:rowOff>
    </xdr:from>
    <xdr:to>
      <xdr:col>0</xdr:col>
      <xdr:colOff>190080</xdr:colOff>
      <xdr:row>307</xdr:row>
      <xdr:rowOff>26640</xdr:rowOff>
    </xdr:to>
    <xdr:sp>
      <xdr:nvSpPr>
        <xdr:cNvPr id="173" name="CustomShape 1">
          <a:hlinkClick r:id="rId155"/>
        </xdr:cNvPr>
        <xdr:cNvSpPr/>
      </xdr:nvSpPr>
      <xdr:spPr>
        <a:xfrm>
          <a:off x="0" y="69780240"/>
          <a:ext cx="190080" cy="10713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282</xdr:row>
      <xdr:rowOff>57600</xdr:rowOff>
    </xdr:from>
    <xdr:to>
      <xdr:col>0</xdr:col>
      <xdr:colOff>190080</xdr:colOff>
      <xdr:row>325</xdr:row>
      <xdr:rowOff>313200</xdr:rowOff>
    </xdr:to>
    <xdr:sp>
      <xdr:nvSpPr>
        <xdr:cNvPr id="174" name="CustomShape 1">
          <a:hlinkClick r:id="rId156"/>
        </xdr:cNvPr>
        <xdr:cNvSpPr/>
      </xdr:nvSpPr>
      <xdr:spPr>
        <a:xfrm>
          <a:off x="0" y="74447640"/>
          <a:ext cx="190080" cy="1178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294</xdr:row>
      <xdr:rowOff>86040</xdr:rowOff>
    </xdr:from>
    <xdr:to>
      <xdr:col>0</xdr:col>
      <xdr:colOff>190080</xdr:colOff>
      <xdr:row>331</xdr:row>
      <xdr:rowOff>43560</xdr:rowOff>
    </xdr:to>
    <xdr:sp>
      <xdr:nvSpPr>
        <xdr:cNvPr id="175" name="CustomShape 1">
          <a:hlinkClick r:id="rId157"/>
        </xdr:cNvPr>
        <xdr:cNvSpPr/>
      </xdr:nvSpPr>
      <xdr:spPr>
        <a:xfrm>
          <a:off x="0" y="76990680"/>
          <a:ext cx="190080" cy="10854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116</xdr:row>
      <xdr:rowOff>360</xdr:rowOff>
    </xdr:from>
    <xdr:to>
      <xdr:col>0</xdr:col>
      <xdr:colOff>85320</xdr:colOff>
      <xdr:row>126</xdr:row>
      <xdr:rowOff>129240</xdr:rowOff>
    </xdr:to>
    <xdr:sp>
      <xdr:nvSpPr>
        <xdr:cNvPr id="176" name="CustomShape 1">
          <a:hlinkClick r:id="rId158"/>
        </xdr:cNvPr>
        <xdr:cNvSpPr/>
      </xdr:nvSpPr>
      <xdr:spPr>
        <a:xfrm>
          <a:off x="0" y="34156800"/>
          <a:ext cx="85320" cy="2224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365</xdr:row>
      <xdr:rowOff>85680</xdr:rowOff>
    </xdr:from>
    <xdr:to>
      <xdr:col>0</xdr:col>
      <xdr:colOff>190080</xdr:colOff>
      <xdr:row>365</xdr:row>
      <xdr:rowOff>218520</xdr:rowOff>
    </xdr:to>
    <xdr:sp>
      <xdr:nvSpPr>
        <xdr:cNvPr id="177" name="CustomShape 1">
          <a:hlinkClick r:id="rId159"/>
        </xdr:cNvPr>
        <xdr:cNvSpPr/>
      </xdr:nvSpPr>
      <xdr:spPr>
        <a:xfrm>
          <a:off x="0" y="96478560"/>
          <a:ext cx="190080" cy="132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28440</xdr:rowOff>
    </xdr:from>
    <xdr:to>
      <xdr:col>0</xdr:col>
      <xdr:colOff>190080</xdr:colOff>
      <xdr:row>363</xdr:row>
      <xdr:rowOff>364320</xdr:rowOff>
    </xdr:to>
    <xdr:sp>
      <xdr:nvSpPr>
        <xdr:cNvPr id="178" name="CustomShape 1">
          <a:hlinkClick r:id="rId160"/>
        </xdr:cNvPr>
        <xdr:cNvSpPr/>
      </xdr:nvSpPr>
      <xdr:spPr>
        <a:xfrm>
          <a:off x="0" y="95583240"/>
          <a:ext cx="190080" cy="335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180</xdr:row>
      <xdr:rowOff>57600</xdr:rowOff>
    </xdr:from>
    <xdr:to>
      <xdr:col>0</xdr:col>
      <xdr:colOff>190080</xdr:colOff>
      <xdr:row>184</xdr:row>
      <xdr:rowOff>89640</xdr:rowOff>
    </xdr:to>
    <xdr:sp>
      <xdr:nvSpPr>
        <xdr:cNvPr id="179" name="CustomShape 1">
          <a:hlinkClick r:id="rId161"/>
        </xdr:cNvPr>
        <xdr:cNvSpPr/>
      </xdr:nvSpPr>
      <xdr:spPr>
        <a:xfrm>
          <a:off x="0" y="49301640"/>
          <a:ext cx="190080" cy="870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0</xdr:rowOff>
    </xdr:from>
    <xdr:to>
      <xdr:col>0</xdr:col>
      <xdr:colOff>190080</xdr:colOff>
      <xdr:row>363</xdr:row>
      <xdr:rowOff>393120</xdr:rowOff>
    </xdr:to>
    <xdr:sp>
      <xdr:nvSpPr>
        <xdr:cNvPr id="180" name="CustomShape 1">
          <a:hlinkClick r:id="rId162"/>
        </xdr:cNvPr>
        <xdr:cNvSpPr/>
      </xdr:nvSpPr>
      <xdr:spPr>
        <a:xfrm>
          <a:off x="0" y="95554800"/>
          <a:ext cx="190080" cy="393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363</xdr:row>
      <xdr:rowOff>85680</xdr:rowOff>
    </xdr:from>
    <xdr:to>
      <xdr:col>0</xdr:col>
      <xdr:colOff>190080</xdr:colOff>
      <xdr:row>364</xdr:row>
      <xdr:rowOff>136080</xdr:rowOff>
    </xdr:to>
    <xdr:sp>
      <xdr:nvSpPr>
        <xdr:cNvPr id="181" name="CustomShape 1">
          <a:hlinkClick r:id="rId163"/>
        </xdr:cNvPr>
        <xdr:cNvSpPr/>
      </xdr:nvSpPr>
      <xdr:spPr>
        <a:xfrm>
          <a:off x="0" y="95640480"/>
          <a:ext cx="190080" cy="469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276</xdr:row>
      <xdr:rowOff>114480</xdr:rowOff>
    </xdr:from>
    <xdr:to>
      <xdr:col>0</xdr:col>
      <xdr:colOff>190080</xdr:colOff>
      <xdr:row>277</xdr:row>
      <xdr:rowOff>202680</xdr:rowOff>
    </xdr:to>
    <xdr:sp>
      <xdr:nvSpPr>
        <xdr:cNvPr id="182" name="CustomShape 1">
          <a:hlinkClick r:id="rId164"/>
        </xdr:cNvPr>
        <xdr:cNvSpPr/>
      </xdr:nvSpPr>
      <xdr:spPr>
        <a:xfrm>
          <a:off x="0" y="73247400"/>
          <a:ext cx="190080" cy="29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373</xdr:row>
      <xdr:rowOff>0</xdr:rowOff>
    </xdr:from>
    <xdr:to>
      <xdr:col>0</xdr:col>
      <xdr:colOff>190080</xdr:colOff>
      <xdr:row>373</xdr:row>
      <xdr:rowOff>209160</xdr:rowOff>
    </xdr:to>
    <xdr:sp>
      <xdr:nvSpPr>
        <xdr:cNvPr id="183" name="CustomShape 1">
          <a:hlinkClick r:id="rId165"/>
        </xdr:cNvPr>
        <xdr:cNvSpPr/>
      </xdr:nvSpPr>
      <xdr:spPr>
        <a:xfrm>
          <a:off x="0" y="98697960"/>
          <a:ext cx="190080" cy="209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201</xdr:row>
      <xdr:rowOff>360</xdr:rowOff>
    </xdr:from>
    <xdr:to>
      <xdr:col>0</xdr:col>
      <xdr:colOff>190080</xdr:colOff>
      <xdr:row>203</xdr:row>
      <xdr:rowOff>7920</xdr:rowOff>
    </xdr:to>
    <xdr:sp>
      <xdr:nvSpPr>
        <xdr:cNvPr id="184" name="CustomShape 1">
          <a:hlinkClick r:id="rId166"/>
        </xdr:cNvPr>
        <xdr:cNvSpPr/>
      </xdr:nvSpPr>
      <xdr:spPr>
        <a:xfrm>
          <a:off x="0" y="54273600"/>
          <a:ext cx="190080" cy="4266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459</xdr:row>
      <xdr:rowOff>142920</xdr:rowOff>
    </xdr:from>
    <xdr:to>
      <xdr:col>0</xdr:col>
      <xdr:colOff>190080</xdr:colOff>
      <xdr:row>459</xdr:row>
      <xdr:rowOff>171000</xdr:rowOff>
    </xdr:to>
    <xdr:sp>
      <xdr:nvSpPr>
        <xdr:cNvPr id="185" name="CustomShape 1">
          <a:hlinkClick r:id="rId167"/>
        </xdr:cNvPr>
        <xdr:cNvSpPr/>
      </xdr:nvSpPr>
      <xdr:spPr>
        <a:xfrm>
          <a:off x="0" y="119167200"/>
          <a:ext cx="190080" cy="2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454</xdr:row>
      <xdr:rowOff>360</xdr:rowOff>
    </xdr:from>
    <xdr:to>
      <xdr:col>0</xdr:col>
      <xdr:colOff>190080</xdr:colOff>
      <xdr:row>454</xdr:row>
      <xdr:rowOff>207360</xdr:rowOff>
    </xdr:to>
    <xdr:sp>
      <xdr:nvSpPr>
        <xdr:cNvPr id="186" name="CustomShape 1">
          <a:hlinkClick r:id="rId168"/>
        </xdr:cNvPr>
        <xdr:cNvSpPr/>
      </xdr:nvSpPr>
      <xdr:spPr>
        <a:xfrm>
          <a:off x="0" y="117767160"/>
          <a:ext cx="190080" cy="207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</xdr:row>
      <xdr:rowOff>143280</xdr:rowOff>
    </xdr:from>
    <xdr:to>
      <xdr:col>0</xdr:col>
      <xdr:colOff>190080</xdr:colOff>
      <xdr:row>46</xdr:row>
      <xdr:rowOff>171360</xdr:rowOff>
    </xdr:to>
    <xdr:sp>
      <xdr:nvSpPr>
        <xdr:cNvPr id="187" name="CustomShape 1">
          <a:hlinkClick r:id="rId169"/>
        </xdr:cNvPr>
        <xdr:cNvSpPr/>
      </xdr:nvSpPr>
      <xdr:spPr>
        <a:xfrm>
          <a:off x="0" y="14811480"/>
          <a:ext cx="190080" cy="2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511</xdr:row>
      <xdr:rowOff>360</xdr:rowOff>
    </xdr:from>
    <xdr:to>
      <xdr:col>0</xdr:col>
      <xdr:colOff>190080</xdr:colOff>
      <xdr:row>531</xdr:row>
      <xdr:rowOff>124560</xdr:rowOff>
    </xdr:to>
    <xdr:sp>
      <xdr:nvSpPr>
        <xdr:cNvPr id="188" name="CustomShape 1">
          <a:hlinkClick r:id="rId170"/>
        </xdr:cNvPr>
        <xdr:cNvSpPr/>
      </xdr:nvSpPr>
      <xdr:spPr>
        <a:xfrm>
          <a:off x="0" y="133121520"/>
          <a:ext cx="190080" cy="37818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509</xdr:row>
      <xdr:rowOff>114840</xdr:rowOff>
    </xdr:from>
    <xdr:to>
      <xdr:col>0</xdr:col>
      <xdr:colOff>190080</xdr:colOff>
      <xdr:row>524</xdr:row>
      <xdr:rowOff>130320</xdr:rowOff>
    </xdr:to>
    <xdr:sp>
      <xdr:nvSpPr>
        <xdr:cNvPr id="189" name="CustomShape 1">
          <a:hlinkClick r:id="rId171"/>
        </xdr:cNvPr>
        <xdr:cNvSpPr/>
      </xdr:nvSpPr>
      <xdr:spPr>
        <a:xfrm>
          <a:off x="0" y="132816960"/>
          <a:ext cx="190080" cy="2891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480</xdr:row>
      <xdr:rowOff>86040</xdr:rowOff>
    </xdr:from>
    <xdr:to>
      <xdr:col>0</xdr:col>
      <xdr:colOff>190080</xdr:colOff>
      <xdr:row>483</xdr:row>
      <xdr:rowOff>51120</xdr:rowOff>
    </xdr:to>
    <xdr:sp>
      <xdr:nvSpPr>
        <xdr:cNvPr id="190" name="CustomShape 1">
          <a:hlinkClick r:id="rId172"/>
        </xdr:cNvPr>
        <xdr:cNvSpPr/>
      </xdr:nvSpPr>
      <xdr:spPr>
        <a:xfrm>
          <a:off x="0" y="125244360"/>
          <a:ext cx="190080" cy="803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</xdr:row>
      <xdr:rowOff>57600</xdr:rowOff>
    </xdr:from>
    <xdr:to>
      <xdr:col>0</xdr:col>
      <xdr:colOff>190080</xdr:colOff>
      <xdr:row>46</xdr:row>
      <xdr:rowOff>171720</xdr:rowOff>
    </xdr:to>
    <xdr:sp>
      <xdr:nvSpPr>
        <xdr:cNvPr id="191" name="CustomShape 1">
          <a:hlinkClick r:id="rId173"/>
        </xdr:cNvPr>
        <xdr:cNvSpPr/>
      </xdr:nvSpPr>
      <xdr:spPr>
        <a:xfrm>
          <a:off x="0" y="14725800"/>
          <a:ext cx="190080" cy="1141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326</xdr:row>
      <xdr:rowOff>57240</xdr:rowOff>
    </xdr:from>
    <xdr:to>
      <xdr:col>0</xdr:col>
      <xdr:colOff>190080</xdr:colOff>
      <xdr:row>326</xdr:row>
      <xdr:rowOff>213480</xdr:rowOff>
    </xdr:to>
    <xdr:sp>
      <xdr:nvSpPr>
        <xdr:cNvPr id="192" name="CustomShape 1">
          <a:hlinkClick r:id="rId174"/>
        </xdr:cNvPr>
        <xdr:cNvSpPr/>
      </xdr:nvSpPr>
      <xdr:spPr>
        <a:xfrm>
          <a:off x="0" y="86391720"/>
          <a:ext cx="190080" cy="156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201</xdr:row>
      <xdr:rowOff>360</xdr:rowOff>
    </xdr:from>
    <xdr:to>
      <xdr:col>0</xdr:col>
      <xdr:colOff>190080</xdr:colOff>
      <xdr:row>201</xdr:row>
      <xdr:rowOff>168120</xdr:rowOff>
    </xdr:to>
    <xdr:sp>
      <xdr:nvSpPr>
        <xdr:cNvPr id="193" name="CustomShape 1">
          <a:hlinkClick r:id="rId175"/>
        </xdr:cNvPr>
        <xdr:cNvSpPr/>
      </xdr:nvSpPr>
      <xdr:spPr>
        <a:xfrm>
          <a:off x="0" y="54273600"/>
          <a:ext cx="190080" cy="167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261</xdr:row>
      <xdr:rowOff>28800</xdr:rowOff>
    </xdr:from>
    <xdr:to>
      <xdr:col>0</xdr:col>
      <xdr:colOff>190080</xdr:colOff>
      <xdr:row>265</xdr:row>
      <xdr:rowOff>343080</xdr:rowOff>
    </xdr:to>
    <xdr:sp>
      <xdr:nvSpPr>
        <xdr:cNvPr id="194" name="CustomShape 1">
          <a:hlinkClick r:id="rId176"/>
        </xdr:cNvPr>
        <xdr:cNvSpPr/>
      </xdr:nvSpPr>
      <xdr:spPr>
        <a:xfrm>
          <a:off x="0" y="69389640"/>
          <a:ext cx="190080" cy="1362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480</xdr:row>
      <xdr:rowOff>360</xdr:rowOff>
    </xdr:from>
    <xdr:to>
      <xdr:col>0</xdr:col>
      <xdr:colOff>190080</xdr:colOff>
      <xdr:row>492</xdr:row>
      <xdr:rowOff>326160</xdr:rowOff>
    </xdr:to>
    <xdr:sp>
      <xdr:nvSpPr>
        <xdr:cNvPr id="195" name="CustomShape 1">
          <a:hlinkClick r:id="rId177"/>
        </xdr:cNvPr>
        <xdr:cNvSpPr/>
      </xdr:nvSpPr>
      <xdr:spPr>
        <a:xfrm>
          <a:off x="0" y="125158680"/>
          <a:ext cx="190080" cy="30499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340</xdr:row>
      <xdr:rowOff>0</xdr:rowOff>
    </xdr:from>
    <xdr:to>
      <xdr:col>0</xdr:col>
      <xdr:colOff>190080</xdr:colOff>
      <xdr:row>350</xdr:row>
      <xdr:rowOff>90000</xdr:rowOff>
    </xdr:to>
    <xdr:sp>
      <xdr:nvSpPr>
        <xdr:cNvPr id="196" name="CustomShape 1">
          <a:hlinkClick r:id="rId178"/>
        </xdr:cNvPr>
        <xdr:cNvSpPr/>
      </xdr:nvSpPr>
      <xdr:spPr>
        <a:xfrm>
          <a:off x="0" y="90525600"/>
          <a:ext cx="190080" cy="2394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154</xdr:row>
      <xdr:rowOff>28440</xdr:rowOff>
    </xdr:from>
    <xdr:to>
      <xdr:col>0</xdr:col>
      <xdr:colOff>190080</xdr:colOff>
      <xdr:row>163</xdr:row>
      <xdr:rowOff>117720</xdr:rowOff>
    </xdr:to>
    <xdr:sp>
      <xdr:nvSpPr>
        <xdr:cNvPr id="197" name="CustomShape 1">
          <a:hlinkClick r:id="rId179"/>
        </xdr:cNvPr>
        <xdr:cNvSpPr/>
      </xdr:nvSpPr>
      <xdr:spPr>
        <a:xfrm>
          <a:off x="0" y="43614720"/>
          <a:ext cx="190080" cy="21848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462</xdr:row>
      <xdr:rowOff>57600</xdr:rowOff>
    </xdr:from>
    <xdr:to>
      <xdr:col>0</xdr:col>
      <xdr:colOff>190080</xdr:colOff>
      <xdr:row>467</xdr:row>
      <xdr:rowOff>322560</xdr:rowOff>
    </xdr:to>
    <xdr:sp>
      <xdr:nvSpPr>
        <xdr:cNvPr id="198" name="CustomShape 1">
          <a:hlinkClick r:id="rId180"/>
        </xdr:cNvPr>
        <xdr:cNvSpPr/>
      </xdr:nvSpPr>
      <xdr:spPr>
        <a:xfrm>
          <a:off x="0" y="120129480"/>
          <a:ext cx="190080" cy="215100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326</xdr:row>
      <xdr:rowOff>85680</xdr:rowOff>
    </xdr:from>
    <xdr:to>
      <xdr:col>0</xdr:col>
      <xdr:colOff>190080</xdr:colOff>
      <xdr:row>332</xdr:row>
      <xdr:rowOff>109800</xdr:rowOff>
    </xdr:to>
    <xdr:sp>
      <xdr:nvSpPr>
        <xdr:cNvPr id="199" name="CustomShape 1">
          <a:hlinkClick r:id="rId181"/>
        </xdr:cNvPr>
        <xdr:cNvSpPr/>
      </xdr:nvSpPr>
      <xdr:spPr>
        <a:xfrm>
          <a:off x="0" y="86420160"/>
          <a:ext cx="190080" cy="1700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446</xdr:row>
      <xdr:rowOff>57240</xdr:rowOff>
    </xdr:from>
    <xdr:to>
      <xdr:col>0</xdr:col>
      <xdr:colOff>190080</xdr:colOff>
      <xdr:row>459</xdr:row>
      <xdr:rowOff>200880</xdr:rowOff>
    </xdr:to>
    <xdr:sp>
      <xdr:nvSpPr>
        <xdr:cNvPr id="200" name="CustomShape 1">
          <a:hlinkClick r:id="rId182"/>
        </xdr:cNvPr>
        <xdr:cNvSpPr/>
      </xdr:nvSpPr>
      <xdr:spPr>
        <a:xfrm>
          <a:off x="0" y="115728840"/>
          <a:ext cx="190080" cy="3496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469</xdr:row>
      <xdr:rowOff>0</xdr:rowOff>
    </xdr:from>
    <xdr:to>
      <xdr:col>1</xdr:col>
      <xdr:colOff>304920</xdr:colOff>
      <xdr:row>470</xdr:row>
      <xdr:rowOff>156600</xdr:rowOff>
    </xdr:to>
    <xdr:sp>
      <xdr:nvSpPr>
        <xdr:cNvPr id="201" name="CustomShape 1"/>
        <xdr:cNvSpPr/>
      </xdr:nvSpPr>
      <xdr:spPr>
        <a:xfrm>
          <a:off x="1510200" y="122510520"/>
          <a:ext cx="304560" cy="4993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57</xdr:row>
      <xdr:rowOff>0</xdr:rowOff>
    </xdr:from>
    <xdr:to>
      <xdr:col>1</xdr:col>
      <xdr:colOff>304920</xdr:colOff>
      <xdr:row>57</xdr:row>
      <xdr:rowOff>209880</xdr:rowOff>
    </xdr:to>
    <xdr:sp>
      <xdr:nvSpPr>
        <xdr:cNvPr id="202" name="CustomShape 1"/>
        <xdr:cNvSpPr/>
      </xdr:nvSpPr>
      <xdr:spPr>
        <a:xfrm>
          <a:off x="1510200" y="18649800"/>
          <a:ext cx="30456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471</xdr:row>
      <xdr:rowOff>360</xdr:rowOff>
    </xdr:from>
    <xdr:to>
      <xdr:col>1</xdr:col>
      <xdr:colOff>304920</xdr:colOff>
      <xdr:row>471</xdr:row>
      <xdr:rowOff>301320</xdr:rowOff>
    </xdr:to>
    <xdr:sp>
      <xdr:nvSpPr>
        <xdr:cNvPr id="203" name="CustomShape 1"/>
        <xdr:cNvSpPr/>
      </xdr:nvSpPr>
      <xdr:spPr>
        <a:xfrm>
          <a:off x="1510200" y="123063120"/>
          <a:ext cx="304560" cy="3009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472</xdr:row>
      <xdr:rowOff>360</xdr:rowOff>
    </xdr:from>
    <xdr:to>
      <xdr:col>1</xdr:col>
      <xdr:colOff>304920</xdr:colOff>
      <xdr:row>473</xdr:row>
      <xdr:rowOff>88560</xdr:rowOff>
    </xdr:to>
    <xdr:sp>
      <xdr:nvSpPr>
        <xdr:cNvPr id="204" name="CustomShape 1"/>
        <xdr:cNvSpPr/>
      </xdr:nvSpPr>
      <xdr:spPr>
        <a:xfrm>
          <a:off x="1510200" y="123482160"/>
          <a:ext cx="304560" cy="29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473</xdr:row>
      <xdr:rowOff>360</xdr:rowOff>
    </xdr:from>
    <xdr:to>
      <xdr:col>1</xdr:col>
      <xdr:colOff>304920</xdr:colOff>
      <xdr:row>474</xdr:row>
      <xdr:rowOff>88560</xdr:rowOff>
    </xdr:to>
    <xdr:sp>
      <xdr:nvSpPr>
        <xdr:cNvPr id="205" name="CustomShape 1"/>
        <xdr:cNvSpPr/>
      </xdr:nvSpPr>
      <xdr:spPr>
        <a:xfrm>
          <a:off x="1510200" y="123691680"/>
          <a:ext cx="304560" cy="29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45</xdr:row>
      <xdr:rowOff>360</xdr:rowOff>
    </xdr:from>
    <xdr:to>
      <xdr:col>1</xdr:col>
      <xdr:colOff>304920</xdr:colOff>
      <xdr:row>45</xdr:row>
      <xdr:rowOff>210240</xdr:rowOff>
    </xdr:to>
    <xdr:sp>
      <xdr:nvSpPr>
        <xdr:cNvPr id="206" name="CustomShape 1"/>
        <xdr:cNvSpPr/>
      </xdr:nvSpPr>
      <xdr:spPr>
        <a:xfrm>
          <a:off x="1510200" y="14249520"/>
          <a:ext cx="30456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475</xdr:row>
      <xdr:rowOff>0</xdr:rowOff>
    </xdr:from>
    <xdr:to>
      <xdr:col>1</xdr:col>
      <xdr:colOff>304920</xdr:colOff>
      <xdr:row>476</xdr:row>
      <xdr:rowOff>88200</xdr:rowOff>
    </xdr:to>
    <xdr:sp>
      <xdr:nvSpPr>
        <xdr:cNvPr id="207" name="CustomShape 1"/>
        <xdr:cNvSpPr/>
      </xdr:nvSpPr>
      <xdr:spPr>
        <a:xfrm>
          <a:off x="1510200" y="124110720"/>
          <a:ext cx="304560" cy="29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360</xdr:colOff>
      <xdr:row>476</xdr:row>
      <xdr:rowOff>0</xdr:rowOff>
    </xdr:from>
    <xdr:to>
      <xdr:col>1</xdr:col>
      <xdr:colOff>304920</xdr:colOff>
      <xdr:row>477</xdr:row>
      <xdr:rowOff>88200</xdr:rowOff>
    </xdr:to>
    <xdr:sp>
      <xdr:nvSpPr>
        <xdr:cNvPr id="208" name="CustomShape 1"/>
        <xdr:cNvSpPr/>
      </xdr:nvSpPr>
      <xdr:spPr>
        <a:xfrm>
          <a:off x="1510200" y="124320240"/>
          <a:ext cx="304560" cy="29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ables/table1.xml><?xml version="1.0" encoding="utf-8"?>
<table xmlns="http://schemas.openxmlformats.org/spreadsheetml/2006/main" id="1" name="テーブル3" displayName="テーブル3" ref="A1:Y517" headerRowCount="1" totalsRowCount="0" totalsRowShown="0">
  <autoFilter ref="A1:Y517"/>
  <tableColumns count="25">
    <tableColumn id="1" name="名前"/>
    <tableColumn id="2" name="陣営"/>
    <tableColumn id="3" name="改"/>
    <tableColumn id="4" name="ﾚｱ度"/>
    <tableColumn id="5" name="艦種"/>
    <tableColumn id="6" name="耐久"/>
    <tableColumn id="7" name="装甲"/>
    <tableColumn id="8" name="装填"/>
    <tableColumn id="9" name="火力"/>
    <tableColumn id="10" name="雷装"/>
    <tableColumn id="11" name="回避"/>
    <tableColumn id="12" name="対空"/>
    <tableColumn id="13" name="航空"/>
    <tableColumn id="14" name="消費"/>
    <tableColumn id="15" name="対潜"/>
    <tableColumn id="16" name="速力"/>
    <tableColumn id="17" name="運"/>
    <tableColumn id="18" name="主火力"/>
    <tableColumn id="19" name="副火力"/>
    <tableColumn id="20" name="主火力補正"/>
    <tableColumn id="21" name="副火力補正"/>
    <tableColumn id="22" name="攻撃"/>
    <tableColumn id="23" name="防御"/>
    <tableColumn id="24" name="知略"/>
    <tableColumn id="25" name="政治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azurlane.wikiru.jp/index.php?%A4&#548;%AD%A4&#932;%BD%A4%E9" TargetMode="External"/><Relationship Id="rId2" Type="http://schemas.openxmlformats.org/officeDocument/2006/relationships/hyperlink" Target="https://azurlane.wikiru.jp/index.php?%B2&#447;%A7%A4&#1956;&#292;%EA" TargetMode="External"/><Relationship Id="rId3" Type="http://schemas.openxmlformats.org/officeDocument/2006/relationships/hyperlink" Target="https://azurlane.wikiru.jp/index.php?%BB%E7%BA&#39287;%A5%AA%A5%F3" TargetMode="External"/><Relationship Id="rId4" Type="http://schemas.openxmlformats.org/officeDocument/2006/relationships/hyperlink" Target="https://azurlane.wikiru.jp/index.php?%C2%E7%BF%C0%A5&#2021;%AA" TargetMode="External"/><Relationship Id="rId5" Type="http://schemas.openxmlformats.org/officeDocument/2006/relationships/hyperlink" Target="https://azurlane.wikiru.jp/index.php?%C7%F2%BE%E5%A5&#1381;&#1445;%AD" TargetMode="External"/><Relationship Id="rId6" Type="http://schemas.openxmlformats.org/officeDocument/2006/relationships/hyperlink" Target="https://azurlane.wikiru.jp/index.php?&#628;%B5%B4%A4%A2%A4%E4%A4%E1" TargetMode="External"/><Relationship Id="rId7" Type="http://schemas.openxmlformats.org/officeDocument/2006/relationships/hyperlink" Target="https://azurlane.wikiru.jp/index.php?&#811;%A4%A2%A4%AF%A4%A2" TargetMode="External"/><Relationship Id="rId8" Type="http://schemas.openxmlformats.org/officeDocument/2006/relationships/hyperlink" Target="https://azurlane.wikiru.jp/index.php?%A5%AD%A5%BA%A5&#677;%A2%A5%A4" TargetMode="External"/><Relationship Id="rId9" Type="http://schemas.openxmlformats.org/officeDocument/2006/relationships/hyperlink" Target="https://azurlane.wikiru.jp/index.php?%A5%AD%A5%BA%A5&#677;%A2%A5%A4%A1%A6%A5%A2%A5&#741;&#1057;%BC%A5%B5%A5&#43132;" TargetMode="External"/><Relationship Id="rId10" Type="http://schemas.openxmlformats.org/officeDocument/2006/relationships/hyperlink" Target="https://azurlane.wikiru.jp/index.php?%A5%AD%A5%BA%A5&#677;%A2%A5%A4%A1%A6%A5%A8%A5&#51564;%A5%F3%A5%C8" TargetMode="External"/><Relationship Id="rId11" Type="http://schemas.openxmlformats.org/officeDocument/2006/relationships/hyperlink" Target="https://azurlane.wikiru.jp/index.php?%A5%AD%A5%BA%A5&#677;%A2%A5%A4%A1%A6%A5%B9%A1%BC%A5&#1121;%BC%A5%B2%A1%BC%A5&#1953;%BC" TargetMode="External"/><Relationship Id="rId12" Type="http://schemas.openxmlformats.org/officeDocument/2006/relationships/hyperlink" Target="https://azurlane.wikiru.jp/index.php?%A5%A8%A5&#2017;%BC%A5&#47206;%A5&#1637;&#47487;%A5%F3" TargetMode="External"/><Relationship Id="rId13" Type="http://schemas.openxmlformats.org/officeDocument/2006/relationships/hyperlink" Target="https://azurlane.wikiru.jp/index.php?%A5&#1381;%A9%A5%EB%A5&#1061;%F3" TargetMode="External"/><Relationship Id="rId14" Type="http://schemas.openxmlformats.org/officeDocument/2006/relationships/hyperlink" Target="https://azurlane.wikiru.jp/index.php?%A5%A8%A5&#2017;%BC%A5&#47206;%A5&#1637;&#47487;%A5%F3" TargetMode="External"/><Relationship Id="rId15" Type="http://schemas.openxmlformats.org/officeDocument/2006/relationships/hyperlink" Target="https://azurlane.wikiru.jp/index.php?%A5%B5%A5&#924069;&#47460;" TargetMode="External"/><Relationship Id="rId16" Type="http://schemas.openxmlformats.org/officeDocument/2006/relationships/hyperlink" Target="https://azurlane.wikiru.jp/index.php?%A5%B8%A5%E3%A5%F3%A5&#801;%A6%A5%C0%A5&#47471;" TargetMode="External"/><Relationship Id="rId17" Type="http://schemas.openxmlformats.org/officeDocument/2006/relationships/hyperlink" Target="https://azurlane.wikiru.jp/index.php?%A5%B7%A5%E3%A5%F3%A5&#1121;%BC%A5&#741;%E5" TargetMode="External"/><Relationship Id="rId18" Type="http://schemas.openxmlformats.org/officeDocument/2006/relationships/hyperlink" Target="https://azurlane.wikiru.jp/index.php?%A5%B7%A5%E5%A5&#47471;%A1%BC%A5%D5" TargetMode="External"/><Relationship Id="rId19" Type="http://schemas.openxmlformats.org/officeDocument/2006/relationships/hyperlink" Target="https://azurlane.wikiru.jp/index.php?%A5&#1381;%A9%A5%EB%A5&#1061;%F3" TargetMode="External"/><Relationship Id="rId20" Type="http://schemas.openxmlformats.org/officeDocument/2006/relationships/hyperlink" Target="https://azurlane.wikiru.jp/index.php?%A5&#1637;%A2%A5%EB%A5%F3" TargetMode="External"/><Relationship Id="rId21" Type="http://schemas.openxmlformats.org/officeDocument/2006/relationships/hyperlink" Target="https://azurlane.wikiru.jp/index.php?%A5&#47206;%A5&#421;%E1%A5&#51324;%A5%EB" TargetMode="External"/><Relationship Id="rId22" Type="http://schemas.openxmlformats.org/officeDocument/2006/relationships/hyperlink" Target="https://azurlane.wikiru.jp/index.php?%A5&#47206;%A5&#549;&#43370;%A5%F3%A5&#1381;%A1%A5%F3" TargetMode="External"/><Relationship Id="rId23" Type="http://schemas.openxmlformats.org/officeDocument/2006/relationships/hyperlink" Target="https://azurlane.wikiru.jp/index.php?%A5%EB%A5&#1317;&#741;&#14460;%A5%C8" TargetMode="External"/><Relationship Id="rId24" Type="http://schemas.openxmlformats.org/officeDocument/2006/relationships/hyperlink" Target="https://azurlane.wikiru.jp/index.php?%A5&#47206;%A5&#1957;&#47481;" TargetMode="External"/><Relationship Id="rId25" Type="http://schemas.openxmlformats.org/officeDocument/2006/relationships/hyperlink" Target="https://azurlane.wikiru.jp/index.php?%A5%A2%A5&#47480;%A5%A7%A5&#43132;" TargetMode="External"/><Relationship Id="rId26" Type="http://schemas.openxmlformats.org/officeDocument/2006/relationships/hyperlink" Target="https://azurlane.wikiru.jp/index.php?%A5%F4%A5%A9%A1%BC%A5%AF%A5%E9%A5%F3" TargetMode="External"/><Relationship Id="rId27" Type="http://schemas.openxmlformats.org/officeDocument/2006/relationships/hyperlink" Target="https://azurlane.wikiru.jp/index.php?%A5%AC%A5%B9%A5%B3%A1%BC%A5&#741;%E5" TargetMode="External"/><Relationship Id="rId28" Type="http://schemas.openxmlformats.org/officeDocument/2006/relationships/hyperlink" Target="https://azurlane.wikiru.jp/index.php?%A5%AC%A5%B9%A5%B3%A1%BC%A5&#741;%E5%A1&#678;%CC&#700;%C1%F5%A1%CB" TargetMode="External"/><Relationship Id="rId29" Type="http://schemas.openxmlformats.org/officeDocument/2006/relationships/hyperlink" Target="https://azurlane.wikiru.jp/index.php?%A5%B8%A5%E3%A5&#924069;&#1057;%BC%A5%EB" TargetMode="External"/><Relationship Id="rId30" Type="http://schemas.openxmlformats.org/officeDocument/2006/relationships/hyperlink" Target="https://azurlane.wikiru.jp/index.php?%A5%BF%A5%EB%A5&#421;%E5" TargetMode="External"/><Relationship Id="rId31" Type="http://schemas.openxmlformats.org/officeDocument/2006/relationships/hyperlink" Target="https://azurlane.wikiru.jp/index.php?%A5%C0%A5&#941157;&#47471;" TargetMode="External"/><Relationship Id="rId32" Type="http://schemas.openxmlformats.org/officeDocument/2006/relationships/hyperlink" Target="https://azurlane.wikiru.jp/index.php?%A5&#39014;%A5%AC%A5&#43389;%A5&#741;%A8%A1%BC%A5%EB" TargetMode="External"/><Relationship Id="rId33" Type="http://schemas.openxmlformats.org/officeDocument/2006/relationships/hyperlink" Target="https://azurlane.wikiru.jp/index.php?%A5&#43383;%A5%E5%A5%EA%A5&#22652;" TargetMode="External"/><Relationship Id="rId34" Type="http://schemas.openxmlformats.org/officeDocument/2006/relationships/hyperlink" Target="https://azurlane.wikiru.jp/index.php?%A5&#47206;%A5&#1957;%E9%A5%F3" TargetMode="External"/><Relationship Id="rId35" Type="http://schemas.openxmlformats.org/officeDocument/2006/relationships/hyperlink" Target="https://azurlane.wikiru.jp/index.php?%A5&#47206;%A5&#1957;%E9%A5%F3%A1&#678;%CC&#700;%C1%F5%A1%CB" TargetMode="External"/><Relationship Id="rId36" Type="http://schemas.openxmlformats.org/officeDocument/2006/relationships/hyperlink" Target="https://azurlane.wikiru.jp/index.php?%A5&#47206;%A5&#1957;&#47481;" TargetMode="External"/><Relationship Id="rId37" Type="http://schemas.openxmlformats.org/officeDocument/2006/relationships/hyperlink" Target="https://azurlane.wikiru.jp/index.php?%A5%A6%A5&#47461;%A5%EB" TargetMode="External"/><Relationship Id="rId38" Type="http://schemas.openxmlformats.org/officeDocument/2006/relationships/hyperlink" Target="https://azurlane.wikiru.jp/index.php?%A5%AF%A5%AA%A5%F3" TargetMode="External"/><Relationship Id="rId39" Type="http://schemas.openxmlformats.org/officeDocument/2006/relationships/hyperlink" Target="https://azurlane.wikiru.jp/index.php?%A5%B5%A5&#39265;%A5%CA" TargetMode="External"/><Relationship Id="rId40" Type="http://schemas.openxmlformats.org/officeDocument/2006/relationships/hyperlink" Target="https://azurlane.wikiru.jp/index.php?%A5&#869;%B3%A5%CD" TargetMode="External"/><Relationship Id="rId41" Type="http://schemas.openxmlformats.org/officeDocument/2006/relationships/hyperlink" Target="https://azurlane.wikiru.jp/index.php?%A5&#1381;&#2021;&#47459;%A5%EB" TargetMode="External"/><Relationship Id="rId42" Type="http://schemas.openxmlformats.org/officeDocument/2006/relationships/hyperlink" Target="https://azurlane.wikiru.jp/index.php?%A5%EB%A5%EB%A5&#421;%A3%A5%A8" TargetMode="External"/><Relationship Id="rId43" Type="http://schemas.openxmlformats.org/officeDocument/2006/relationships/hyperlink" Target="https://azurlane.wikiru.jp/index.php?%A5%AB%A5%E9%A5&#1253;&#741;%A8%A1%BC%A5%EC" TargetMode="External"/><Relationship Id="rId44" Type="http://schemas.openxmlformats.org/officeDocument/2006/relationships/hyperlink" Target="https://azurlane.wikiru.jp/index.php?%A5%B3%A5%F3%A5&#417;%A6%A5&#485;%A3%A1%A6%A5%AB%A5&#1441;%BC%A5%EB" TargetMode="External"/><Relationship Id="rId45" Type="http://schemas.openxmlformats.org/officeDocument/2006/relationships/hyperlink" Target="https://azurlane.wikiru.jp/index.php?%A5%B6%A5%E9" TargetMode="External"/><Relationship Id="rId46" Type="http://schemas.openxmlformats.org/officeDocument/2006/relationships/hyperlink" Target="https://azurlane.wikiru.jp/index.php?%A5%B8%A5%E5%A5&#43370;%A1%A6%A5%C1%A5%A7%A5%B6%A1%BC%A5%EC" TargetMode="External"/><Relationship Id="rId47" Type="http://schemas.openxmlformats.org/officeDocument/2006/relationships/hyperlink" Target="https://azurlane.wikiru.jp/index.php?%A5&#549;%EC%A5%F3%A5%C8" TargetMode="External"/><Relationship Id="rId48" Type="http://schemas.openxmlformats.org/officeDocument/2006/relationships/hyperlink" Target="https://azurlane.wikiru.jp/index.php?%A5%EA%A5&#229;&#549;&#43370;" TargetMode="External"/><Relationship Id="rId49" Type="http://schemas.openxmlformats.org/officeDocument/2006/relationships/hyperlink" Target="https://azurlane.wikiru.jp/index.php?%C6%C3%C1%F5%B7%BF%A5&#1445;%EAMKIII" TargetMode="External"/><Relationship Id="rId50" Type="http://schemas.openxmlformats.org/officeDocument/2006/relationships/hyperlink" Target="https://azurlane.wikiru.jp/index.php?%A5%B0%A5&#43132;%A5%F3%A5&#993;%BC%A5%C8" TargetMode="External"/><Relationship Id="rId51" Type="http://schemas.openxmlformats.org/officeDocument/2006/relationships/hyperlink" Target="https://azurlane.wikiru.jp/index.php?%A5&#869;&#1509;&#421;&#22652;%A5%CC" TargetMode="External"/><Relationship Id="rId52" Type="http://schemas.openxmlformats.org/officeDocument/2006/relationships/hyperlink" Target="https://azurlane.wikiru.jp/index.php?%A5&#933;&#63612;%A5%EB" TargetMode="External"/><Relationship Id="rId53" Type="http://schemas.openxmlformats.org/officeDocument/2006/relationships/hyperlink" Target="https://azurlane.wikiru.jp/index.php?%A5&#1121;%BC%A5&#1509;%EB%A5&#993;%BC%A5%C8" TargetMode="External"/><Relationship Id="rId54" Type="http://schemas.openxmlformats.org/officeDocument/2006/relationships/hyperlink" Target="https://azurlane.wikiru.jp/index.php?%A5&#1445;%E9%A5&#229;%AF%A5&#993;%BC%A5%C8" TargetMode="External"/><Relationship Id="rId55" Type="http://schemas.openxmlformats.org/officeDocument/2006/relationships/hyperlink" Target="https://azurlane.wikiru.jp/index.php?%A5&#1445;%E9%A5%F3" TargetMode="External"/><Relationship Id="rId56" Type="http://schemas.openxmlformats.org/officeDocument/2006/relationships/hyperlink" Target="https://azurlane.wikiru.jp/index.php?%A5&#1633;%BC%A5%EB" TargetMode="External"/><Relationship Id="rId57" Type="http://schemas.openxmlformats.org/officeDocument/2006/relationships/hyperlink" Target="https://azurlane.wikiru.jp/index.php?%A5&#1765;&#63844;%A5&#549;&#993;%BC%A5%C8" TargetMode="External"/><Relationship Id="rId58" Type="http://schemas.openxmlformats.org/officeDocument/2006/relationships/hyperlink" Target="https://azurlane.wikiru.jp/index.php?%A5%AA%A5%AF%A5%E9%A5&#1765;%DE" TargetMode="External"/><Relationship Id="rId59" Type="http://schemas.openxmlformats.org/officeDocument/2006/relationships/hyperlink" Target="https://azurlane.wikiru.jp/index.php?%A5&#869;&#1061;%C0" TargetMode="External"/><Relationship Id="rId60" Type="http://schemas.openxmlformats.org/officeDocument/2006/relationships/hyperlink" Target="https://azurlane.wikiru.jp/index.php?%A5&#1889;%BC%A5&#549;%E9%A5%F3%A5%C9" TargetMode="External"/><Relationship Id="rId61" Type="http://schemas.openxmlformats.org/officeDocument/2006/relationships/hyperlink" Target="https://azurlane.wikiru.jp/index.php?%A5%B5%A5%F3%A5&#485;%A3%A5%A8%A5%B4" TargetMode="External"/><Relationship Id="rId62" Type="http://schemas.openxmlformats.org/officeDocument/2006/relationships/hyperlink" Target="https://azurlane.wikiru.jp/index.php?%A5&#1825;%BC%A5%B0" TargetMode="External"/><Relationship Id="rId63" Type="http://schemas.openxmlformats.org/officeDocument/2006/relationships/hyperlink" Target="https://azurlane.wikiru.jp/index.php?%A5%ED%A5&#941089;%A6%A5%A2%A5%A4%A5%E9%A5%F3%A5%C9" TargetMode="External"/><Relationship Id="rId64" Type="http://schemas.openxmlformats.org/officeDocument/2006/relationships/hyperlink" Target="https://azurlane.wikiru.jp/index.php?%A5%EC%A5&#941605;&#14460;" TargetMode="External"/><Relationship Id="rId65" Type="http://schemas.openxmlformats.org/officeDocument/2006/relationships/hyperlink" Target="https://azurlane.wikiru.jp/index.php?%A5%E9%A5&#941093;&#51324;" TargetMode="External"/><Relationship Id="rId66" Type="http://schemas.openxmlformats.org/officeDocument/2006/relationships/hyperlink" Target="https://azurlane.wikiru.jp/index.php?%A5%B5%A5%E9%A5&#549;%AC" TargetMode="External"/><Relationship Id="rId67" Type="http://schemas.openxmlformats.org/officeDocument/2006/relationships/hyperlink" Target="https://azurlane.wikiru.jp/index.php?%A5&#741;%B3%A5&#39289;" TargetMode="External"/><Relationship Id="rId68" Type="http://schemas.openxmlformats.org/officeDocument/2006/relationships/hyperlink" Target="https://azurlane.wikiru.jp/index.php?%A5&#997;%E0%A5&#1957;%F3" TargetMode="External"/><Relationship Id="rId69" Type="http://schemas.openxmlformats.org/officeDocument/2006/relationships/hyperlink" Target="https://azurlane.wikiru.jp/index.php?%A5%B7%A5&#2425;" TargetMode="External"/><Relationship Id="rId70" Type="http://schemas.openxmlformats.org/officeDocument/2006/relationships/hyperlink" Target="https://azurlane.wikiru.jp/index.php?%A5&#1637;%A4%A5&#43132;" TargetMode="External"/><Relationship Id="rId71" Type="http://schemas.openxmlformats.org/officeDocument/2006/relationships/hyperlink" Target="https://azurlane.wikiru.jp/index.php?%A5%A2%A5%EB%A5&#1061;%B3%A5%A2" TargetMode="External"/><Relationship Id="rId72" Type="http://schemas.openxmlformats.org/officeDocument/2006/relationships/hyperlink" Target="https://azurlane.wikiru.jp/index.php?%A5%A2%A5%EB%A5&#1061;%B3%A5%A2%A1&#678;%CC&#700;%C1%F5%A1%CB" TargetMode="External"/><Relationship Id="rId73" Type="http://schemas.openxmlformats.org/officeDocument/2006/relationships/hyperlink" Target="https://azurlane.wikiru.jp/index.php?%A5%AB%A5%F4%A5%A1%A5%E9" TargetMode="External"/><Relationship Id="rId74" Type="http://schemas.openxmlformats.org/officeDocument/2006/relationships/hyperlink" Target="https://azurlane.wikiru.jp/index.php?%A5&#485;%A4%A5%B9" TargetMode="External"/><Relationship Id="rId75" Type="http://schemas.openxmlformats.org/officeDocument/2006/relationships/hyperlink" Target="https://azurlane.wikiru.jp/index.php?%A5&#1445;&#47228;%A5%AE%A5%EB" TargetMode="External"/><Relationship Id="rId76" Type="http://schemas.openxmlformats.org/officeDocument/2006/relationships/hyperlink" Target="https://azurlane.wikiru.jp/index.php?%A5%A2%A5%E9%A5&#1061;%DE" TargetMode="External"/><Relationship Id="rId77" Type="http://schemas.openxmlformats.org/officeDocument/2006/relationships/hyperlink" Target="https://azurlane.wikiru.jp/index.php?%A5%A2%A5&#43390;%A5%CA" TargetMode="External"/><Relationship Id="rId78" Type="http://schemas.openxmlformats.org/officeDocument/2006/relationships/hyperlink" Target="https://azurlane.wikiru.jp/index.php?%A5%A6%A5%A7%A5%B9%A5&#549;&#1057;%BC%A5%B8%A5&#741;%A2" TargetMode="External"/><Relationship Id="rId79" Type="http://schemas.openxmlformats.org/officeDocument/2006/relationships/hyperlink" Target="https://azurlane.wikiru.jp/index.php?%A5%AA%A5%AF%A5%E9%A5&#1765;%DE" TargetMode="External"/><Relationship Id="rId80" Type="http://schemas.openxmlformats.org/officeDocument/2006/relationships/hyperlink" Target="https://azurlane.wikiru.jp/index.php?%A5%AB%A5%EA%A5&#1381;%A9%A5%EB%A5&#741;%A2" TargetMode="External"/><Relationship Id="rId81" Type="http://schemas.openxmlformats.org/officeDocument/2006/relationships/hyperlink" Target="https://azurlane.wikiru.jp/index.php?%A5%B3%A5%ED%A5%E9%A5%C9" TargetMode="External"/><Relationship Id="rId82" Type="http://schemas.openxmlformats.org/officeDocument/2006/relationships/hyperlink" Target="https://azurlane.wikiru.jp/index.php?%A5%B5%A5%A6%A5%B9%A5%C0%A5%B3%A5%BF" TargetMode="External"/><Relationship Id="rId83" Type="http://schemas.openxmlformats.org/officeDocument/2006/relationships/hyperlink" Target="https://azurlane.wikiru.jp/index.php?%A5%B8%A5&#30844;%A5%B8%A5%A2" TargetMode="External"/><Relationship Id="rId84" Type="http://schemas.openxmlformats.org/officeDocument/2006/relationships/hyperlink" Target="https://azurlane.wikiru.jp/index.php?%A5&#421;&#869;%B7%A1%BC" TargetMode="External"/><Relationship Id="rId85" Type="http://schemas.openxmlformats.org/officeDocument/2006/relationships/hyperlink" Target="https://azurlane.wikiru.jp/index.php?%A5&#869;&#1061;%C0" TargetMode="External"/><Relationship Id="rId86" Type="http://schemas.openxmlformats.org/officeDocument/2006/relationships/hyperlink" Target="https://azurlane.wikiru.jp/index.php?%A5&#929;%BC%A5%B9%A5%AB%A5%ED%A5&#39268;%A5%CA" TargetMode="External"/><Relationship Id="rId87" Type="http://schemas.openxmlformats.org/officeDocument/2006/relationships/hyperlink" Target="https://azurlane.wikiru.jp/index.php?%A5&#1701;&#941541;%EB%A5&#1637;&#741;%A2" TargetMode="External"/><Relationship Id="rId88" Type="http://schemas.openxmlformats.org/officeDocument/2006/relationships/hyperlink" Target="https://azurlane.wikiru.jp/index.php?%A5&#1957;%B5%A5%C1%A5&#22652;%A5%BB%A5&#229;%C4" TargetMode="External"/><Relationship Id="rId89" Type="http://schemas.openxmlformats.org/officeDocument/2006/relationships/hyperlink" Target="https://azurlane.wikiru.jp/index.php?%A5%E1%A5&#43132;%A5%E9%A5%F3%A5%C9" TargetMode="External"/><Relationship Id="rId90" Type="http://schemas.openxmlformats.org/officeDocument/2006/relationships/hyperlink" Target="https://azurlane.wikiru.jp/index.php?%A5&#63863;%A5%F3%A5&#549;%F3" TargetMode="External"/><Relationship Id="rId91" Type="http://schemas.openxmlformats.org/officeDocument/2006/relationships/hyperlink" Target="https://azurlane.wikiru.jp/index.php?%A5%A2%A5%B9%A5&#549;&#43362;" TargetMode="External"/><Relationship Id="rId92" Type="http://schemas.openxmlformats.org/officeDocument/2006/relationships/hyperlink" Target="https://azurlane.wikiru.jp/index.php?%A5%A4%A5%F3%A5&#485;%A3%A5%A2%A5&#677;&#1893;&#43385;" TargetMode="External"/><Relationship Id="rId93" Type="http://schemas.openxmlformats.org/officeDocument/2006/relationships/hyperlink" Target="https://azurlane.wikiru.jp/index.php?%A5%A6%A5%A3%A5%C1%A5%BF" TargetMode="External"/><Relationship Id="rId94" Type="http://schemas.openxmlformats.org/officeDocument/2006/relationships/hyperlink" Target="https://azurlane.wikiru.jp/index.php?%A5%F4%A5%A3%A5&#941797;%F3%A5%B9" TargetMode="External"/><Relationship Id="rId95" Type="http://schemas.openxmlformats.org/officeDocument/2006/relationships/hyperlink" Target="https://azurlane.wikiru.jp/index.php?%A5%AF%A5%A4%A5&#941537;%BC" TargetMode="External"/><Relationship Id="rId96" Type="http://schemas.openxmlformats.org/officeDocument/2006/relationships/hyperlink" Target="https://azurlane.wikiru.jp/index.php?%A5%B7%A5%AB%A5%B4" TargetMode="External"/><Relationship Id="rId97" Type="http://schemas.openxmlformats.org/officeDocument/2006/relationships/hyperlink" Target="https://azurlane.wikiru.jp/index.php?%A5%BD%A5%EB%A5&#549;&#51556;%A5%AF%A5%B7%A5&#421;%A3" TargetMode="External"/><Relationship Id="rId98" Type="http://schemas.openxmlformats.org/officeDocument/2006/relationships/hyperlink" Target="https://azurlane.wikiru.jp/index.php?%A5&#929;%BC%A5%B6%A5%F3%A5&#1509;&#549;%F3" TargetMode="External"/><Relationship Id="rId99" Type="http://schemas.openxmlformats.org/officeDocument/2006/relationships/hyperlink" Target="https://azurlane.wikiru.jp/index.php?%A5&#1189;&#22652;%A5%B9%A5&#549;%F3" TargetMode="External"/><Relationship Id="rId100" Type="http://schemas.openxmlformats.org/officeDocument/2006/relationships/hyperlink" Target="https://azurlane.wikiru.jp/index.php?%A5&#1445;%EC%A5&#1953;%BC%A5&#549;%F3" TargetMode="External"/><Relationship Id="rId101" Type="http://schemas.openxmlformats.org/officeDocument/2006/relationships/hyperlink" Target="https://azurlane.wikiru.jp/index.php?%A5&#1701;&#941413;%B3%A1%BC%A5%E9" TargetMode="External"/><Relationship Id="rId102" Type="http://schemas.openxmlformats.org/officeDocument/2006/relationships/hyperlink" Target="https://azurlane.wikiru.jp/index.php?%A5&#1889;%BC%A5&#549;%E9%A5%F3%A5%C9" TargetMode="External"/><Relationship Id="rId103" Type="http://schemas.openxmlformats.org/officeDocument/2006/relationships/hyperlink" Target="https://azurlane.wikiru.jp/index.php?%A5&#1829;%EB%A5%C1%A5&#10594;" TargetMode="External"/><Relationship Id="rId104" Type="http://schemas.openxmlformats.org/officeDocument/2006/relationships/hyperlink" Target="https://azurlane.wikiru.jp/index.php?%A5&#1829;%EB%A5%C1%A5&#10594;%A1&#678;%CC&#700;%C1%F5%A1%CB" TargetMode="External"/><Relationship Id="rId105" Type="http://schemas.openxmlformats.org/officeDocument/2006/relationships/hyperlink" Target="https://azurlane.wikiru.jp/index.php?%A5&#2021;&#869;%A2%A5&#1893;&#43385;" TargetMode="External"/><Relationship Id="rId106" Type="http://schemas.openxmlformats.org/officeDocument/2006/relationships/hyperlink" Target="https://azurlane.wikiru.jp/index.php?%A5%F4%A5%A7%A5%B9%A5%BF%A5%EB" TargetMode="External"/><Relationship Id="rId107" Type="http://schemas.openxmlformats.org/officeDocument/2006/relationships/hyperlink" Target="https://azurlane.wikiru.jp/index.php?%A5%A2%A5&#549;%E9%A5%F3%A5%BF" TargetMode="External"/><Relationship Id="rId108" Type="http://schemas.openxmlformats.org/officeDocument/2006/relationships/hyperlink" Target="https://azurlane.wikiru.jp/index.php?%A5%E9%A5&#1381;%A3%A1%BC" TargetMode="External"/><Relationship Id="rId109" Type="http://schemas.openxmlformats.org/officeDocument/2006/relationships/hyperlink" Target="https://azurlane.wikiru.jp/index.php?%A5%AA%A5&#1957;%CF" TargetMode="External"/><Relationship Id="rId110" Type="http://schemas.openxmlformats.org/officeDocument/2006/relationships/hyperlink" Target="https://azurlane.wikiru.jp/index.php?%A5%AF%A5&#43132;%A5&#1445;%E9%A5%F3%A5%C9" TargetMode="External"/><Relationship Id="rId111" Type="http://schemas.openxmlformats.org/officeDocument/2006/relationships/hyperlink" Target="https://azurlane.wikiru.jp/index.php?%A5%AF%A5&#43132;%A5&#1445;%E9%A5%F3%A5&#609;&#678;%CC&#700;%C1%F5%A1%CB" TargetMode="External"/><Relationship Id="rId112" Type="http://schemas.openxmlformats.org/officeDocument/2006/relationships/hyperlink" Target="https://azurlane.wikiru.jp/index.php?%A5%AF%A5&#43132;%A5&#1445;%E9%A5%F3%A5&#609;&#678;%CC&#700;%C1%F5%A1%CB" TargetMode="External"/><Relationship Id="rId113" Type="http://schemas.openxmlformats.org/officeDocument/2006/relationships/hyperlink" Target="https://azurlane.wikiru.jp/index.php?%A5%B3%A5%ED%A5%F3%A5&#1253;%A2" TargetMode="External"/><Relationship Id="rId114" Type="http://schemas.openxmlformats.org/officeDocument/2006/relationships/hyperlink" Target="https://azurlane.wikiru.jp/index.php?%A5%B3%A5&#941281;%BC%A5%C9" TargetMode="External"/><Relationship Id="rId115" Type="http://schemas.openxmlformats.org/officeDocument/2006/relationships/hyperlink" Target="https://azurlane.wikiru.jp/index.php?%A5%B5%A5%F3%A5&#485;%A3%A5%A8%A5%B4" TargetMode="External"/><Relationship Id="rId116" Type="http://schemas.openxmlformats.org/officeDocument/2006/relationships/hyperlink" Target="https://azurlane.wikiru.jp/index.php?%A5%B5%A5%F3%A5&#1381;%A2%A5%F3" TargetMode="External"/><Relationship Id="rId117" Type="http://schemas.openxmlformats.org/officeDocument/2006/relationships/hyperlink" Target="https://azurlane.wikiru.jp/index.php?%A5%B7%A5%A2%A5&#549;%EB" TargetMode="External"/><Relationship Id="rId118" Type="http://schemas.openxmlformats.org/officeDocument/2006/relationships/hyperlink" Target="https://azurlane.wikiru.jp/index.php?%A5%B8%A5%E5%A5&#929;%BC%A1&#695;&#1725;%E4%A1%CB" TargetMode="External"/><Relationship Id="rId119" Type="http://schemas.openxmlformats.org/officeDocument/2006/relationships/hyperlink" Target="https://azurlane.wikiru.jp/index.php?%A5%BB%A5%F3%A5&#549;&#47460;%A5%B9" TargetMode="External"/><Relationship Id="rId120" Type="http://schemas.openxmlformats.org/officeDocument/2006/relationships/hyperlink" Target="https://azurlane.wikiru.jp/index.php?%A5&#485;%F3%A5&#1057;%BC" TargetMode="External"/><Relationship Id="rId121" Type="http://schemas.openxmlformats.org/officeDocument/2006/relationships/hyperlink" Target="https://azurlane.wikiru.jp/index.php?%A5&#1057;%BC%A5&#2021;&#940837;%E0" TargetMode="External"/><Relationship Id="rId122" Type="http://schemas.openxmlformats.org/officeDocument/2006/relationships/hyperlink" Target="https://azurlane.wikiru.jp/index.php?%A5&#1253;%ED%A5%AF%A5%B7" TargetMode="External"/><Relationship Id="rId123" Type="http://schemas.openxmlformats.org/officeDocument/2006/relationships/hyperlink" Target="https://azurlane.wikiru.jp/index.php?%A5&#1381;%A7%A5&#741;&#229;%AF%A5%B9" TargetMode="External"/><Relationship Id="rId124" Type="http://schemas.openxmlformats.org/officeDocument/2006/relationships/hyperlink" Target="https://azurlane.wikiru.jp/index.php?%A5&#1445;%EB%A5&#229;%AF%A5%EA%A5%F3" TargetMode="External"/><Relationship Id="rId125" Type="http://schemas.openxmlformats.org/officeDocument/2006/relationships/hyperlink" Target="https://azurlane.wikiru.jp/index.php?%A5&#1573;%EC%A5%CA" TargetMode="External"/><Relationship Id="rId126" Type="http://schemas.openxmlformats.org/officeDocument/2006/relationships/hyperlink" Target="https://azurlane.wikiru.jp/index.php?%A5&#1765;&#933;%EB%A5%EB" TargetMode="External"/><Relationship Id="rId127" Type="http://schemas.openxmlformats.org/officeDocument/2006/relationships/hyperlink" Target="https://azurlane.wikiru.jp/index.php?%A5&#1953;%BC%A5&#1445;%EB%A5&#1573;&#229;%C9" TargetMode="External"/><Relationship Id="rId128" Type="http://schemas.openxmlformats.org/officeDocument/2006/relationships/hyperlink" Target="https://azurlane.wikiru.jp/index.php?%A5%E1%A5%F3%A5&#1381;%A3%A5%B9" TargetMode="External"/><Relationship Id="rId129" Type="http://schemas.openxmlformats.org/officeDocument/2006/relationships/hyperlink" Target="https://azurlane.wikiru.jp/index.php?%A5%E2%A5%F3%A5&#549;&#1317;&#43362;" TargetMode="External"/><Relationship Id="rId130" Type="http://schemas.openxmlformats.org/officeDocument/2006/relationships/hyperlink" Target="https://azurlane.wikiru.jp/index.php?%A5%EA%A5&#229;%C1%A5%E2%A5%F3%A5%C9" TargetMode="External"/><Relationship Id="rId131" Type="http://schemas.openxmlformats.org/officeDocument/2006/relationships/hyperlink" Target="https://azurlane.wikiru.jp/index.php?%A5%EA%A5&#549;&#47206;%A5%AF%A5&#43132;%A5&#1445;%E9%A5%F3%A5%C9" TargetMode="External"/><Relationship Id="rId132" Type="http://schemas.openxmlformats.org/officeDocument/2006/relationships/hyperlink" Target="https://azurlane.wikiru.jp/index.php?%A5%EA%A5&#549;&#47206;%A5%B5%A5%F3%A5&#485;%A3%A5%A8%A5%B4" TargetMode="External"/><Relationship Id="rId133" Type="http://schemas.openxmlformats.org/officeDocument/2006/relationships/hyperlink" Target="https://azurlane.wikiru.jp/index.php?%A5%EA%A5&#549;&#47206;%A5&#1573;%EC%A5%CA" TargetMode="External"/><Relationship Id="rId134" Type="http://schemas.openxmlformats.org/officeDocument/2006/relationships/hyperlink" Target="https://azurlane.wikiru.jp/index.php?%A5%EA%A5%CE" TargetMode="External"/><Relationship Id="rId135" Type="http://schemas.openxmlformats.org/officeDocument/2006/relationships/hyperlink" Target="https://azurlane.wikiru.jp/index.php?%A5%ED%A1%BC%A5&#43132;" TargetMode="External"/><Relationship Id="rId136" Type="http://schemas.openxmlformats.org/officeDocument/2006/relationships/hyperlink" Target="https://azurlane.wikiru.jp/index.php?%A5%A4%A5%F3%A5&#485;%A3%A5&#1701;%F3%A5&#485;%F3%A5%B9" TargetMode="External"/><Relationship Id="rId137" Type="http://schemas.openxmlformats.org/officeDocument/2006/relationships/hyperlink" Target="https://azurlane.wikiru.jp/index.php?%A5%AB%A5%B5%A5&#1445;%E9%A5%F3%A5%AB" TargetMode="External"/><Relationship Id="rId138" Type="http://schemas.openxmlformats.org/officeDocument/2006/relationships/hyperlink" Target="https://azurlane.wikiru.jp/index.php?%A5&#1061;%BF%A1%BC%A5%F3" TargetMode="External"/><Relationship Id="rId139" Type="http://schemas.openxmlformats.org/officeDocument/2006/relationships/hyperlink" Target="https://azurlane.wikiru.jp/index.php?%A5&#1509;%EA%A5&#941669;&#549;%F3" TargetMode="External"/><Relationship Id="rId140" Type="http://schemas.openxmlformats.org/officeDocument/2006/relationships/hyperlink" Target="https://azurlane.wikiru.jp/index.php?%A5&#1825;%BC%A5%B0" TargetMode="External"/><Relationship Id="rId141" Type="http://schemas.openxmlformats.org/officeDocument/2006/relationships/hyperlink" Target="https://azurlane.wikiru.jp/index.php?%A5%E9%A5&#941093;&#51324;" TargetMode="External"/><Relationship Id="rId142" Type="http://schemas.openxmlformats.org/officeDocument/2006/relationships/hyperlink" Target="https://azurlane.wikiru.jp/index.php?%A5%EC%A5&#941605;&#14460;" TargetMode="External"/><Relationship Id="rId143" Type="http://schemas.openxmlformats.org/officeDocument/2006/relationships/hyperlink" Target="https://azurlane.wikiru.jp/index.php?%A5%AB%A5&#229;%B7%A5%F3" TargetMode="External"/><Relationship Id="rId144" Type="http://schemas.openxmlformats.org/officeDocument/2006/relationships/hyperlink" Target="https://azurlane.wikiru.jp/index.php?%A5%ED%A5&#941089;%A6%A5%A2%A5%A4%A5%E9%A5%F3%A5%C9" TargetMode="External"/><Relationship Id="rId145" Type="http://schemas.openxmlformats.org/officeDocument/2006/relationships/hyperlink" Target="https://azurlane.wikiru.jp/index.php?%A5%C0%A5%A6%A5%F3%A5%BA" TargetMode="External"/><Relationship Id="rId146" Type="http://schemas.openxmlformats.org/officeDocument/2006/relationships/hyperlink" Target="https://azurlane.wikiru.jp/index.php?%A5%A4%A5%F3%A5&#549;%EC%A5&#1317;&#229;%C9" TargetMode="External"/><Relationship Id="rId147" Type="http://schemas.openxmlformats.org/officeDocument/2006/relationships/hyperlink" Target="https://azurlane.wikiru.jp/index.php?%A5%A8%A5%BB%A5&#229;%AF%A5%B9" TargetMode="External"/><Relationship Id="rId148" Type="http://schemas.openxmlformats.org/officeDocument/2006/relationships/hyperlink" Target="https://azurlane.wikiru.jp/index.php?%A5%A8%A5&#942049;%BC%A5&#1509;&#39268;%A5%BA" TargetMode="External"/><Relationship Id="rId149" Type="http://schemas.openxmlformats.org/officeDocument/2006/relationships/hyperlink" Target="https://azurlane.wikiru.jp/index.php?%A5%B5%A5%E9%A5&#549;%AC" TargetMode="External"/><Relationship Id="rId150" Type="http://schemas.openxmlformats.org/officeDocument/2006/relationships/hyperlink" Target="https://azurlane.wikiru.jp/index.php?%A5%B7%A5%E3%A5&#941093;%EA%A5%E9" TargetMode="External"/><Relationship Id="rId151" Type="http://schemas.openxmlformats.org/officeDocument/2006/relationships/hyperlink" Target="https://azurlane.wikiru.jp/index.php?%A5&#1061;&#940769;%BC%A1%A6%A5&#1189;%EB" TargetMode="External"/><Relationship Id="rId152" Type="http://schemas.openxmlformats.org/officeDocument/2006/relationships/hyperlink" Target="https://azurlane.wikiru.jp/index.php?%A5&#1761;%BC%A5&#869;&#229;%C8" TargetMode="External"/><Relationship Id="rId153" Type="http://schemas.openxmlformats.org/officeDocument/2006/relationships/hyperlink" Target="https://azurlane.wikiru.jp/index.php?%A5&#34940;%A5%AF%A5%BF%A5%A6%A5%F3" TargetMode="External"/><Relationship Id="rId154" Type="http://schemas.openxmlformats.org/officeDocument/2006/relationships/hyperlink" Target="https://azurlane.wikiru.jp/index.php?%A5&#51565;%A5%B7%A5%F3%A5&#549;%F3" TargetMode="External"/><Relationship Id="rId155" Type="http://schemas.openxmlformats.org/officeDocument/2006/relationships/hyperlink" Target="https://azurlane.wikiru.jp/index.php?%A5&#63865;%A5%D7" TargetMode="External"/><Relationship Id="rId156" Type="http://schemas.openxmlformats.org/officeDocument/2006/relationships/hyperlink" Target="https://azurlane.wikiru.jp/index.php?%A5%A8%A1%BC%A5&#47462;%A5%A3%A5%F3" TargetMode="External"/><Relationship Id="rId157" Type="http://schemas.openxmlformats.org/officeDocument/2006/relationships/hyperlink" Target="https://azurlane.wikiru.jp/index.php?%A5%A8%A5%EB%A5&#613;%EA%A5&#229;%B8" TargetMode="External"/><Relationship Id="rId158" Type="http://schemas.openxmlformats.org/officeDocument/2006/relationships/hyperlink" Target="https://azurlane.wikiru.jp/index.php?%A5%AA%A1%BC%A5%EA%A5&#229;%AF" TargetMode="External"/><Relationship Id="rId159" Type="http://schemas.openxmlformats.org/officeDocument/2006/relationships/hyperlink" Target="https://azurlane.wikiru.jp/index.php?%A5%AB%A1%BC%A5%AF" TargetMode="External"/><Relationship Id="rId160" Type="http://schemas.openxmlformats.org/officeDocument/2006/relationships/hyperlink" Target="https://azurlane.wikiru.jp/index.php?%A5%AB%A5&#229;%B7%A5%F3" TargetMode="External"/><Relationship Id="rId161" Type="http://schemas.openxmlformats.org/officeDocument/2006/relationships/hyperlink" Target="https://azurlane.wikiru.jp/index.php?%A5%AD%A5%F3%A5&#1061;&#43132;" TargetMode="External"/><Relationship Id="rId162" Type="http://schemas.openxmlformats.org/officeDocument/2006/relationships/hyperlink" Target="https://azurlane.wikiru.jp/index.php?%A5%AF%A1%BC%A5&#1121;%BC" TargetMode="External"/><Relationship Id="rId163" Type="http://schemas.openxmlformats.org/officeDocument/2006/relationships/hyperlink" Target="https://azurlane.wikiru.jp/index.php?%A5%B0%A5%EA%A5&#229;&#613;&#51556;" TargetMode="External"/><Relationship Id="rId164" Type="http://schemas.openxmlformats.org/officeDocument/2006/relationships/hyperlink" Target="https://azurlane.wikiru.jp/index.php?%A5%AF%A5&#51556;%A5%F4%A5%F3" TargetMode="External"/><Relationship Id="rId165" Type="http://schemas.openxmlformats.org/officeDocument/2006/relationships/hyperlink" Target="https://azurlane.wikiru.jp/index.php?%A5%B5%A5&#229;%C1%A5&#14460;" TargetMode="External"/><Relationship Id="rId166" Type="http://schemas.openxmlformats.org/officeDocument/2006/relationships/hyperlink" Target="https://azurlane.wikiru.jp/index.php?%A5%B8%A5%A7%A5&#940901;%F3%A5%B9" TargetMode="External"/><Relationship Id="rId167" Type="http://schemas.openxmlformats.org/officeDocument/2006/relationships/hyperlink" Target="https://azurlane.wikiru.jp/index.php?%A5%B7%A5&#2425;" TargetMode="External"/><Relationship Id="rId168" Type="http://schemas.openxmlformats.org/officeDocument/2006/relationships/hyperlink" Target="https://azurlane.wikiru.jp/index.php?%A5%B9%A5%BF%A5%F3%A5&#43132;" TargetMode="External"/><Relationship Id="rId169" Type="http://schemas.openxmlformats.org/officeDocument/2006/relationships/hyperlink" Target="https://azurlane.wikiru.jp/index.php?%A5%B9%A5&#1701;%F3%A5%B9" TargetMode="External"/><Relationship Id="rId170" Type="http://schemas.openxmlformats.org/officeDocument/2006/relationships/hyperlink" Target="https://azurlane.wikiru.jp/index.php?%A5%B9%A5&#10364;%A5&#43132;" TargetMode="External"/><Relationship Id="rId171" Type="http://schemas.openxmlformats.org/officeDocument/2006/relationships/hyperlink" Target="https://azurlane.wikiru.jp/index.php?%A5%C0%A5%A6%A5%F3%A5%BA" TargetMode="External"/><Relationship Id="rId172" Type="http://schemas.openxmlformats.org/officeDocument/2006/relationships/hyperlink" Target="https://azurlane.wikiru.jp/index.php?%A5%C1%A5&#14460;%A5&#47482;%A1%A6%A5%AA%A1%BC%A5%B9%A5&#1057;%BC%A5%F3" TargetMode="External"/><Relationship Id="rId173" Type="http://schemas.openxmlformats.org/officeDocument/2006/relationships/hyperlink" Target="https://azurlane.wikiru.jp/index.php?%A5&#485;&#22652;%A5%A4" TargetMode="External"/><Relationship Id="rId174" Type="http://schemas.openxmlformats.org/officeDocument/2006/relationships/hyperlink" Target="https://azurlane.wikiru.jp/index.php?%A5&#741;%B3%A5&#39289;" TargetMode="External"/><Relationship Id="rId175" Type="http://schemas.openxmlformats.org/officeDocument/2006/relationships/hyperlink" Target="https://azurlane.wikiru.jp/index.php?%A5&#1061;&#229;%C1" TargetMode="External"/><Relationship Id="rId176" Type="http://schemas.openxmlformats.org/officeDocument/2006/relationships/hyperlink" Target="https://azurlane.wikiru.jp/index.php?%A5&#997;%E0%A5&#1957;%F3" TargetMode="External"/><Relationship Id="rId177" Type="http://schemas.openxmlformats.org/officeDocument/2006/relationships/hyperlink" Target="https://azurlane.wikiru.jp/index.php?%A5&#997;&#47484;%A1%BC%A1%A6%A5&#1125;%A6%A5%A8%A5%EB" TargetMode="External"/><Relationship Id="rId178" Type="http://schemas.openxmlformats.org/officeDocument/2006/relationships/hyperlink" Target="https://azurlane.wikiru.jp/index.php?%A5&#1377;%BC%A5%C8" TargetMode="External"/><Relationship Id="rId179" Type="http://schemas.openxmlformats.org/officeDocument/2006/relationships/hyperlink" Target="https://azurlane.wikiru.jp/index.php?%A5&#1445;&#229;%B7%A5%E5" TargetMode="External"/><Relationship Id="rId180" Type="http://schemas.openxmlformats.org/officeDocument/2006/relationships/hyperlink" Target="https://azurlane.wikiru.jp/index.php?%A5&#1381;%EC%A5&#229;%C1%A5&#14460;" TargetMode="External"/><Relationship Id="rId181" Type="http://schemas.openxmlformats.org/officeDocument/2006/relationships/hyperlink" Target="https://azurlane.wikiru.jp/index.php?%A5&#1573;%A4%A5%BC%A5&#47462;%A5&#229;%C9" TargetMode="External"/><Relationship Id="rId182" Type="http://schemas.openxmlformats.org/officeDocument/2006/relationships/hyperlink" Target="https://azurlane.wikiru.jp/index.php?%A5&#1637;%A4%A5&#43132;" TargetMode="External"/><Relationship Id="rId183" Type="http://schemas.openxmlformats.org/officeDocument/2006/relationships/hyperlink" Target="https://azurlane.wikiru.jp/index.php?%A5&#1637;&#941925;%F3" TargetMode="External"/><Relationship Id="rId184" Type="http://schemas.openxmlformats.org/officeDocument/2006/relationships/hyperlink" Target="https://azurlane.wikiru.jp/index.php?%A5&#1765;&#1249;%BC" TargetMode="External"/><Relationship Id="rId185" Type="http://schemas.openxmlformats.org/officeDocument/2006/relationships/hyperlink" Target="https://azurlane.wikiru.jp/index.php?%A5&#1957;&#229;%B3%A1%BC%A5%EB" TargetMode="External"/><Relationship Id="rId186" Type="http://schemas.openxmlformats.org/officeDocument/2006/relationships/hyperlink" Target="https://azurlane.wikiru.jp/index.php?%A5&#1957;%E9%A5&#737;%BC" TargetMode="External"/><Relationship Id="rId187" Type="http://schemas.openxmlformats.org/officeDocument/2006/relationships/hyperlink" Target="https://azurlane.wikiru.jp/index.php?%A5&#10364;%A5&#43132;" TargetMode="External"/><Relationship Id="rId188" Type="http://schemas.openxmlformats.org/officeDocument/2006/relationships/hyperlink" Target="https://azurlane.wikiru.jp/index.php?%A5%E9%A5&#613;&#1381;%A9%A1%BC%A5%C9" TargetMode="External"/><Relationship Id="rId189" Type="http://schemas.openxmlformats.org/officeDocument/2006/relationships/hyperlink" Target="https://azurlane.wikiru.jp/index.php?%A5%E9%A5&#1381;%A3%A1%BC" TargetMode="External"/><Relationship Id="rId190" Type="http://schemas.openxmlformats.org/officeDocument/2006/relationships/hyperlink" Target="https://azurlane.wikiru.jp/index.php?%A5%A6%A5%A9%A1%BC%A5%B9%A5&#1125;%A4%A5%C8" TargetMode="External"/><Relationship Id="rId191" Type="http://schemas.openxmlformats.org/officeDocument/2006/relationships/hyperlink" Target="https://azurlane.wikiru.jp/index.php?%A5%ED%A5%F3%A5&#613;%F3" TargetMode="External"/><Relationship Id="rId192" Type="http://schemas.openxmlformats.org/officeDocument/2006/relationships/hyperlink" Target="https://azurlane.wikiru.jp/index.php?%A5%A8%A5%AF%A5%BB%A5%BF%A1%BC" TargetMode="External"/><Relationship Id="rId193" Type="http://schemas.openxmlformats.org/officeDocument/2006/relationships/hyperlink" Target="https://azurlane.wikiru.jp/index.php?%A5&#34940;%A5%AF" TargetMode="External"/><Relationship Id="rId194" Type="http://schemas.openxmlformats.org/officeDocument/2006/relationships/hyperlink" Target="https://azurlane.wikiru.jp/index.php?%A5%B5%A5&#1381;%A9%A1%BC%A5%AF" TargetMode="External"/><Relationship Id="rId195" Type="http://schemas.openxmlformats.org/officeDocument/2006/relationships/hyperlink" Target="https://azurlane.wikiru.jp/index.php?%A5&#43362;%A5%F3%A5%C0%A1%BC" TargetMode="External"/><Relationship Id="rId196" Type="http://schemas.openxmlformats.org/officeDocument/2006/relationships/hyperlink" Target="https://azurlane.wikiru.jp/index.php?%A5&#741;&#22652;%A5%AB%A5&#229;%B9%A5%EB" TargetMode="External"/><Relationship Id="rId197" Type="http://schemas.openxmlformats.org/officeDocument/2006/relationships/hyperlink" Target="https://azurlane.wikiru.jp/index.php?%A5%A8%A5%A4%A5%B8%A5%E3%A5&#229;%AF%A5%B9" TargetMode="External"/><Relationship Id="rId198" Type="http://schemas.openxmlformats.org/officeDocument/2006/relationships/hyperlink" Target="https://azurlane.wikiru.jp/index.php?%A5%A2%A5%AD%A5&#43132;%A5%BA" TargetMode="External"/><Relationship Id="rId199" Type="http://schemas.openxmlformats.org/officeDocument/2006/relationships/hyperlink" Target="https://azurlane.wikiru.jp/index.php?%A5%A2%A5&#1057;%BC%A5%AF%A5%ED%A5%F3%A5&#1249;%BC" TargetMode="External"/><Relationship Id="rId200" Type="http://schemas.openxmlformats.org/officeDocument/2006/relationships/hyperlink" Target="https://azurlane.wikiru.jp/index.php?%A5%A8%A5%EC%A5&#1061;%B9" TargetMode="External"/><Relationship Id="rId201" Type="http://schemas.openxmlformats.org/officeDocument/2006/relationships/hyperlink" Target="https://azurlane.wikiru.jp/index.php?%A5&#421;&#39036;" TargetMode="External"/><Relationship Id="rId202" Type="http://schemas.openxmlformats.org/officeDocument/2006/relationships/hyperlink" Target="https://azurlane.wikiru.jp/index.php?%A5%F4%A5%A1%A5&#43362;%A5%F3%A5%C8" TargetMode="External"/><Relationship Id="rId203" Type="http://schemas.openxmlformats.org/officeDocument/2006/relationships/hyperlink" Target="https://azurlane.wikiru.jp/index.php?%A5%A6%A5%A9%A1%BC%A5%B9%A5&#1125;%A4%A5%C8" TargetMode="External"/><Relationship Id="rId204" Type="http://schemas.openxmlformats.org/officeDocument/2006/relationships/hyperlink" Target="https://azurlane.wikiru.jp/index.php?%A5%AD%A5&#941089;%A6%A5%B8%A5&#30844;%A5%B85%C0%A4" TargetMode="External"/><Relationship Id="rId205" Type="http://schemas.openxmlformats.org/officeDocument/2006/relationships/hyperlink" Target="https://azurlane.wikiru.jp/index.php?%A5%AF%A5%A4%A1%BC%A5&#924069;%A8%A5&#43382;%A5&#1637;%B9" TargetMode="External"/><Relationship Id="rId206" Type="http://schemas.openxmlformats.org/officeDocument/2006/relationships/hyperlink" Target="https://azurlane.wikiru.jp/index.php?%A5&#485;&#22652;%A5%AF%A1%A6%A5%AA%A5&#1441;%A6%A5&#34940;%A5%AF" TargetMode="External"/><Relationship Id="rId207" Type="http://schemas.openxmlformats.org/officeDocument/2006/relationships/hyperlink" Target="https://azurlane.wikiru.jp/index.php?%A5&#869;&#47485;%A5%F3" TargetMode="External"/><Relationship Id="rId208" Type="http://schemas.openxmlformats.org/officeDocument/2006/relationships/hyperlink" Target="https://azurlane.wikiru.jp/index.php?%A5&#997;%A6" TargetMode="External"/><Relationship Id="rId209" Type="http://schemas.openxmlformats.org/officeDocument/2006/relationships/hyperlink" Target="https://azurlane.wikiru.jp/index.php?%A5&#1509;%EA%A5&#941665;%A6%A5%AA%A5&#1441;%A6%A5%A6%A5%A7%A1%BC%A5&#47482;" TargetMode="External"/><Relationship Id="rId210" Type="http://schemas.openxmlformats.org/officeDocument/2006/relationships/hyperlink" Target="https://azurlane.wikiru.jp/index.php?%A5%E2%A5&#673;%BC%A5%AF" TargetMode="External"/><Relationship Id="rId211" Type="http://schemas.openxmlformats.org/officeDocument/2006/relationships/hyperlink" Target="https://azurlane.wikiru.jp/index.php?%A5%ED%A5&#613;&#737;%BC" TargetMode="External"/><Relationship Id="rId212" Type="http://schemas.openxmlformats.org/officeDocument/2006/relationships/hyperlink" Target="https://azurlane.wikiru.jp/index.php?%A5&#1381;&#229;%C9" TargetMode="External"/><Relationship Id="rId213" Type="http://schemas.openxmlformats.org/officeDocument/2006/relationships/hyperlink" Target="https://azurlane.wikiru.jp/index.php?%A5%EA%A5&#549;&#47206;%A5%EC%A5&#677;%A6%A5%F3" TargetMode="External"/><Relationship Id="rId214" Type="http://schemas.openxmlformats.org/officeDocument/2006/relationships/hyperlink" Target="https://azurlane.wikiru.jp/index.php?%A5%EC%A5&#677;%A6%A5%F3" TargetMode="External"/><Relationship Id="rId215" Type="http://schemas.openxmlformats.org/officeDocument/2006/relationships/hyperlink" Target="https://azurlane.wikiru.jp/index.php?%A5%EC%A5&#1125;&#47481;" TargetMode="External"/><Relationship Id="rId216" Type="http://schemas.openxmlformats.org/officeDocument/2006/relationships/hyperlink" Target="https://azurlane.wikiru.jp/index.php?%A5%A8%A5%AF%A5%BB%A5%BF%A1%BC" TargetMode="External"/><Relationship Id="rId217" Type="http://schemas.openxmlformats.org/officeDocument/2006/relationships/hyperlink" Target="https://azurlane.wikiru.jp/index.php?%A5%B1%A5%F3%A5%C8" TargetMode="External"/><Relationship Id="rId218" Type="http://schemas.openxmlformats.org/officeDocument/2006/relationships/hyperlink" Target="https://azurlane.wikiru.jp/index.php?%A5%AB%A1%BC%A5%EA%A5&#22652;" TargetMode="External"/><Relationship Id="rId219" Type="http://schemas.openxmlformats.org/officeDocument/2006/relationships/hyperlink" Target="https://azurlane.wikiru.jp/index.php?%A5%AD%A5%E5%A5&#39293;%A1%BC" TargetMode="External"/><Relationship Id="rId220" Type="http://schemas.openxmlformats.org/officeDocument/2006/relationships/hyperlink" Target="https://azurlane.wikiru.jp/index.php?%A5%B5%A5%BB%A5&#229;%AF%A5%B9" TargetMode="External"/><Relationship Id="rId221" Type="http://schemas.openxmlformats.org/officeDocument/2006/relationships/hyperlink" Target="https://azurlane.wikiru.jp/index.php?%A5%B5%A5&#1381;%A9%A1%BC%A5%AF" TargetMode="External"/><Relationship Id="rId222" Type="http://schemas.openxmlformats.org/officeDocument/2006/relationships/hyperlink" Target="https://azurlane.wikiru.jp/index.php?%A5%B7%A5%E5%A5%ED%A5&#229;&#1509;%B7%A5&#14460;" TargetMode="External"/><Relationship Id="rId223" Type="http://schemas.openxmlformats.org/officeDocument/2006/relationships/hyperlink" Target="https://azurlane.wikiru.jp/index.php?%A5%C1%A5%A7%A5%B7%A5&#14460;" TargetMode="External"/><Relationship Id="rId224" Type="http://schemas.openxmlformats.org/officeDocument/2006/relationships/hyperlink" Target="https://azurlane.wikiru.jp/index.php?%A5&#609;%BC%A5%BB%A5&#229;&#549;%B7%A5&#14460;" TargetMode="External"/><Relationship Id="rId225" Type="http://schemas.openxmlformats.org/officeDocument/2006/relationships/hyperlink" Target="https://azurlane.wikiru.jp/index.php?%A5&#613;&#51556;%A5%AF" TargetMode="External"/><Relationship Id="rId226" Type="http://schemas.openxmlformats.org/officeDocument/2006/relationships/hyperlink" Target="https://azurlane.wikiru.jp/index.php?%A5&#929;%BC%A5&#1381;%A9%A1%BC%A5%AF" TargetMode="External"/><Relationship Id="rId227" Type="http://schemas.openxmlformats.org/officeDocument/2006/relationships/hyperlink" Target="https://azurlane.wikiru.jp/index.php?%A5&#34940;%A5%AF" TargetMode="External"/><Relationship Id="rId228" Type="http://schemas.openxmlformats.org/officeDocument/2006/relationships/hyperlink" Target="https://azurlane.wikiru.jp/index.php?%A5&#993;%BC%A5&#2017;%BC%A5%BA" TargetMode="External"/><Relationship Id="rId229" Type="http://schemas.openxmlformats.org/officeDocument/2006/relationships/hyperlink" Target="https://azurlane.wikiru.jp/index.php?%A5%ED%A5%F3%A5&#613;%F3" TargetMode="External"/><Relationship Id="rId230" Type="http://schemas.openxmlformats.org/officeDocument/2006/relationships/hyperlink" Target="https://azurlane.wikiru.jp/index.php?%A5%A2%A5%AD%A5&#43132;%A5%BA" TargetMode="External"/><Relationship Id="rId231" Type="http://schemas.openxmlformats.org/officeDocument/2006/relationships/hyperlink" Target="https://azurlane.wikiru.jp/index.php?%A5%A2%A5&#43383;%A5&#22652;%A5%B6" TargetMode="External"/><Relationship Id="rId232" Type="http://schemas.openxmlformats.org/officeDocument/2006/relationships/hyperlink" Target="https://azurlane.wikiru.jp/index.php?%A5%A8%A5%A4%A5%B8%A5%E3%A5&#229;%AF%A5%B9" TargetMode="External"/><Relationship Id="rId233" Type="http://schemas.openxmlformats.org/officeDocument/2006/relationships/hyperlink" Target="https://azurlane.wikiru.jp/index.php?%A5%A8%A5&#485;%A3%A5%F3%A5&#1061;%E9" TargetMode="External"/><Relationship Id="rId234" Type="http://schemas.openxmlformats.org/officeDocument/2006/relationships/hyperlink" Target="https://azurlane.wikiru.jp/index.php?%A5%AA%A1%BC%A5%ED%A5%E9" TargetMode="External"/><Relationship Id="rId235" Type="http://schemas.openxmlformats.org/officeDocument/2006/relationships/hyperlink" Target="https://azurlane.wikiru.jp/index.php?%A5%AB%A1%BC%A5%EA%A5&#22652;" TargetMode="External"/><Relationship Id="rId236" Type="http://schemas.openxmlformats.org/officeDocument/2006/relationships/hyperlink" Target="https://azurlane.wikiru.jp/index.php?%A5%AC%A5%E9%A5&#421;%A3%A5%A2" TargetMode="External"/><Relationship Id="rId237" Type="http://schemas.openxmlformats.org/officeDocument/2006/relationships/hyperlink" Target="https://azurlane.wikiru.jp/index.php?%A5%AD%A5%E5%A5&#39293;%A1%BC" TargetMode="External"/><Relationship Id="rId238" Type="http://schemas.openxmlformats.org/officeDocument/2006/relationships/hyperlink" Target="https://azurlane.wikiru.jp/index.php?%A5%B0%A5&#39289;%A5%B4%A1%BC" TargetMode="External"/><Relationship Id="rId239" Type="http://schemas.openxmlformats.org/officeDocument/2006/relationships/hyperlink" Target="https://azurlane.wikiru.jp/index.php?%A5%B0%A5%ED%A5%B9%A5%BF%A1%BC" TargetMode="External"/><Relationship Id="rId240" Type="http://schemas.openxmlformats.org/officeDocument/2006/relationships/hyperlink" Target="https://azurlane.wikiru.jp/index.php?%A5%B5%A5%A6%A5%B5%A5%F3%A5&#1509;&#549;%F3" TargetMode="External"/><Relationship Id="rId241" Type="http://schemas.openxmlformats.org/officeDocument/2006/relationships/hyperlink" Target="https://azurlane.wikiru.jp/index.php?%A5%B7%A5%A7%A5&#1381;%A3%A1%BC%A5%EB%A5%C9" TargetMode="External"/><Relationship Id="rId242" Type="http://schemas.openxmlformats.org/officeDocument/2006/relationships/hyperlink" Target="https://azurlane.wikiru.jp/index.php?%A5%B7%A5%A7%A5&#1381;%A3%A1%BC%A5%EB%A5&#609;&#678;%CC&#700;%C1%F5%A1%CB" TargetMode="External"/><Relationship Id="rId243" Type="http://schemas.openxmlformats.org/officeDocument/2006/relationships/hyperlink" Target="https://azurlane.wikiru.jp/index.php?%A5%B8%A5%E3%A5&#1957;%A4%A5%AB" TargetMode="External"/><Relationship Id="rId244" Type="http://schemas.openxmlformats.org/officeDocument/2006/relationships/hyperlink" Target="https://azurlane.wikiru.jp/index.php?%A5%B7%A5&#43362;%A5%B9" TargetMode="External"/><Relationship Id="rId245" Type="http://schemas.openxmlformats.org/officeDocument/2006/relationships/hyperlink" Target="https://azurlane.wikiru.jp/index.php?%A5%B9%A5%A6%A5%A3%A5&#1381;&#549;%B7%A5&#22882;" TargetMode="External"/><Relationship Id="rId246" Type="http://schemas.openxmlformats.org/officeDocument/2006/relationships/hyperlink" Target="https://azurlane.wikiru.jp/index.php?%A5%C0%A5%A4%A5&#609;%BC" TargetMode="External"/><Relationship Id="rId247" Type="http://schemas.openxmlformats.org/officeDocument/2006/relationships/hyperlink" Target="https://azurlane.wikiru.jp/index.php?%A5%C0%A5%A4%A5&#609;%BC%A1&#678;%CC&#700;%C1%F5%A1%CB" TargetMode="External"/><Relationship Id="rId248" Type="http://schemas.openxmlformats.org/officeDocument/2006/relationships/hyperlink" Target="https://azurlane.wikiru.jp/index.php?%A5&#741;&#22652;%A5%AB%A5&#229;%B9%A5%EB" TargetMode="External"/><Relationship Id="rId249" Type="http://schemas.openxmlformats.org/officeDocument/2006/relationships/hyperlink" Target="https://azurlane.wikiru.jp/index.php?%A5&#869;&#1509;%C1%A5&#22652;%A5%F3" TargetMode="External"/><Relationship Id="rId250" Type="http://schemas.openxmlformats.org/officeDocument/2006/relationships/hyperlink" Target="https://azurlane.wikiru.jp/index.php?%A5&#993;%BC%A5&#1957;%A4%A5%AA%A5&#737;%BC" TargetMode="External"/><Relationship Id="rId251" Type="http://schemas.openxmlformats.org/officeDocument/2006/relationships/hyperlink" Target="https://azurlane.wikiru.jp/index.php?%A5&#1381;%A3%A5%B8%A1%BC" TargetMode="External"/><Relationship Id="rId252" Type="http://schemas.openxmlformats.org/officeDocument/2006/relationships/hyperlink" Target="https://azurlane.wikiru.jp/index.php?%A5&#1445;%E9%A5&#229;%AF%A1%A6%A5&#1509;%EA%A5%F3%A5%B9" TargetMode="External"/><Relationship Id="rId253" Type="http://schemas.openxmlformats.org/officeDocument/2006/relationships/hyperlink" Target="https://azurlane.wikiru.jp/index.php?%A5&#1637;%EB%A4%C1%A4%E3%A4%F3" TargetMode="External"/><Relationship Id="rId254" Type="http://schemas.openxmlformats.org/officeDocument/2006/relationships/hyperlink" Target="https://azurlane.wikiru.jp/index.php?%A5&#1637;%EB%A5&#1381;%A1%A5%B9%A5%C8" TargetMode="External"/><Relationship Id="rId255" Type="http://schemas.openxmlformats.org/officeDocument/2006/relationships/hyperlink" Target="https://azurlane.wikiru.jp/index.php?%A5&#43362;%A5%F3%A5%C0%A1%BC" TargetMode="External"/><Relationship Id="rId256" Type="http://schemas.openxmlformats.org/officeDocument/2006/relationships/hyperlink" Target="https://azurlane.wikiru.jp/index.php?%A5%BB%A5%F3%A5&#545;%BC" TargetMode="External"/><Relationship Id="rId257" Type="http://schemas.openxmlformats.org/officeDocument/2006/relationships/hyperlink" Target="https://azurlane.wikiru.jp/index.php?%A5%C1%A5%A7%A5%A4%A5%B5%A1%BC" TargetMode="External"/><Relationship Id="rId258" Type="http://schemas.openxmlformats.org/officeDocument/2006/relationships/hyperlink" Target="https://azurlane.wikiru.jp/index.php?%A5&#1121;%BC%A5%B7%A5&#22652;%A5%B9" TargetMode="External"/><Relationship Id="rId259" Type="http://schemas.openxmlformats.org/officeDocument/2006/relationships/hyperlink" Target="https://azurlane.wikiru.jp/index.php?%A5&#993;%BC%A5&#2017;%BC%A5%BA" TargetMode="External"/><Relationship Id="rId260" Type="http://schemas.openxmlformats.org/officeDocument/2006/relationships/hyperlink" Target="https://azurlane.wikiru.jp/index.php?%A5%E6%A5&#741;%B3%A1%BC%A5%F3" TargetMode="External"/><Relationship Id="rId261" Type="http://schemas.openxmlformats.org/officeDocument/2006/relationships/hyperlink" Target="https://azurlane.wikiru.jp/index.php?%A5%A2%A1%BC%A5%AF%A1%A6%A5%ED%A5%A4%A5%E4%A5%EB" TargetMode="External"/><Relationship Id="rId262" Type="http://schemas.openxmlformats.org/officeDocument/2006/relationships/hyperlink" Target="https://azurlane.wikiru.jp/index.php?%A5%A4%A1%BC%A5%B0%A5%EB" TargetMode="External"/><Relationship Id="rId263" Type="http://schemas.openxmlformats.org/officeDocument/2006/relationships/hyperlink" Target="https://azurlane.wikiru.jp/index.php?%A5%A4%A5&#39289;%A5&#549;&#43362;%A5%B9" TargetMode="External"/><Relationship Id="rId264" Type="http://schemas.openxmlformats.org/officeDocument/2006/relationships/hyperlink" Target="https://azurlane.wikiru.jp/index.php?%A5%A4%A5&#39289;%A5&#549;&#43362;%A5%B9%A1&#678;%CC&#700;%C1%F5%A1%CB" TargetMode="External"/><Relationship Id="rId265" Type="http://schemas.openxmlformats.org/officeDocument/2006/relationships/hyperlink" Target="https://azurlane.wikiru.jp/index.php?%A5%F4%A5%A3%A5%AF%A5&#549;&#43362;%A5%B9" TargetMode="External"/><Relationship Id="rId266" Type="http://schemas.openxmlformats.org/officeDocument/2006/relationships/hyperlink" Target="https://azurlane.wikiru.jp/index.php?%A5%B0%A5%ED%A5&#43362;%A5%B9" TargetMode="External"/><Relationship Id="rId267" Type="http://schemas.openxmlformats.org/officeDocument/2006/relationships/hyperlink" Target="https://azurlane.wikiru.jp/index.php?%A5&#1381;%A9%A1%BC%A5&#2021;%C0%A5&#1445;%EB" TargetMode="External"/><Relationship Id="rId268" Type="http://schemas.openxmlformats.org/officeDocument/2006/relationships/hyperlink" Target="https://azurlane.wikiru.jp/index.php?%A5%EA%A5&#549;&#47206;%A5%A4%A5&#39289;%A5&#549;&#43362;%A5%B9" TargetMode="External"/><Relationship Id="rId269" Type="http://schemas.openxmlformats.org/officeDocument/2006/relationships/hyperlink" Target="https://azurlane.wikiru.jp/index.php?%A5%A2%A1%BC%A5&#485;%F3%A5%C8" TargetMode="External"/><Relationship Id="rId270" Type="http://schemas.openxmlformats.org/officeDocument/2006/relationships/hyperlink" Target="https://azurlane.wikiru.jp/index.php?%A5%A2%A5%AB%A5%B9%A5%BF" TargetMode="External"/><Relationship Id="rId271" Type="http://schemas.openxmlformats.org/officeDocument/2006/relationships/hyperlink" Target="https://azurlane.wikiru.jp/index.php?%A5%A2%A5&#1957;%BE%A5%F3" TargetMode="External"/><Relationship Id="rId272" Type="http://schemas.openxmlformats.org/officeDocument/2006/relationships/hyperlink" Target="https://azurlane.wikiru.jp/index.php?%A5%A4%A5%AB%A5&#47481;" TargetMode="External"/><Relationship Id="rId273" Type="http://schemas.openxmlformats.org/officeDocument/2006/relationships/hyperlink" Target="https://azurlane.wikiru.jp/index.php?%A5%F4%A5%A1%A5%F3%A5&#1125;%A4%A5%A2" TargetMode="External"/><Relationship Id="rId274" Type="http://schemas.openxmlformats.org/officeDocument/2006/relationships/hyperlink" Target="https://azurlane.wikiru.jp/index.php?%A5%A8%A5%B3%A1%BC" TargetMode="External"/><Relationship Id="rId275" Type="http://schemas.openxmlformats.org/officeDocument/2006/relationships/hyperlink" Target="https://azurlane.wikiru.jp/index.php?%A5%A8%A5%B9%A5%AD%A5&#10364;" TargetMode="External"/><Relationship Id="rId276" Type="http://schemas.openxmlformats.org/officeDocument/2006/relationships/hyperlink" Target="https://azurlane.wikiru.jp/index.php?%A5%AF%A5&#51579;%A5%F3%A5%C8" TargetMode="External"/><Relationship Id="rId277" Type="http://schemas.openxmlformats.org/officeDocument/2006/relationships/hyperlink" Target="https://azurlane.wikiru.jp/index.php?%A5%B0%A5%EC%A5%F3%A5%F4%A5%A3%A5%EB" TargetMode="External"/><Relationship Id="rId278" Type="http://schemas.openxmlformats.org/officeDocument/2006/relationships/hyperlink" Target="https://azurlane.wikiru.jp/index.php?%A5%B0%A5%ED%A1%BC%A5%A6%A5%A9%A1%BC%A5%E0" TargetMode="External"/><Relationship Id="rId279" Type="http://schemas.openxmlformats.org/officeDocument/2006/relationships/hyperlink" Target="https://azurlane.wikiru.jp/index.php?%A5%B3%A5%E1%A5&#229;%C8" TargetMode="External"/><Relationship Id="rId280" Type="http://schemas.openxmlformats.org/officeDocument/2006/relationships/hyperlink" Target="https://azurlane.wikiru.jp/index.php?%A5%B7%A5%B0%A5&#741;&#229;%C8" TargetMode="External"/><Relationship Id="rId281" Type="http://schemas.openxmlformats.org/officeDocument/2006/relationships/hyperlink" Target="https://azurlane.wikiru.jp/index.php?%A5%B8%A5&#14460;%A5%B8%A1%BC" TargetMode="External"/><Relationship Id="rId282" Type="http://schemas.openxmlformats.org/officeDocument/2006/relationships/hyperlink" Target="https://azurlane.wikiru.jp/index.php?%A5%B8%A5%E3%A5&#1637;%EA%A5%F3" TargetMode="External"/><Relationship Id="rId283" Type="http://schemas.openxmlformats.org/officeDocument/2006/relationships/hyperlink" Target="https://azurlane.wikiru.jp/index.php?%A5%B8%A5%E5%A5&#929;%BC%A1&#694;%EE%C3%E0%A1%CB" TargetMode="External"/><Relationship Id="rId284" Type="http://schemas.openxmlformats.org/officeDocument/2006/relationships/hyperlink" Target="https://azurlane.wikiru.jp/index.php?%A5%B8%A5%E5%A5&#1317;%BF%A1%BC" TargetMode="External"/><Relationship Id="rId285" Type="http://schemas.openxmlformats.org/officeDocument/2006/relationships/hyperlink" Target="https://azurlane.wikiru.jp/index.php?%A5&#1381;%A9%A1%BC%A5%C1%A5%E5%A5%F3" TargetMode="External"/><Relationship Id="rId286" Type="http://schemas.openxmlformats.org/officeDocument/2006/relationships/hyperlink" Target="https://azurlane.wikiru.jp/index.php?%A5&#993;%BC%A5&#485;%A3" TargetMode="External"/><Relationship Id="rId287" Type="http://schemas.openxmlformats.org/officeDocument/2006/relationships/hyperlink" Target="https://azurlane.wikiru.jp/index.php?%A5&#997;&#942049;%BC" TargetMode="External"/><Relationship Id="rId288" Type="http://schemas.openxmlformats.org/officeDocument/2006/relationships/hyperlink" Target="https://azurlane.wikiru.jp/index.php?%A5&#1249;%BC%A5%B0%A5%EB" TargetMode="External"/><Relationship Id="rId289" Type="http://schemas.openxmlformats.org/officeDocument/2006/relationships/hyperlink" Target="https://azurlane.wikiru.jp/index.php?%A5&#1381;%A9%A1%BC%A5%C1%A5%E5%A5%F3" TargetMode="External"/><Relationship Id="rId290" Type="http://schemas.openxmlformats.org/officeDocument/2006/relationships/hyperlink" Target="https://azurlane.wikiru.jp/index.php?%A5&#1381;%A9%A5&#229;%AF%A5%B9%A5&#997;%A6%A5%F3%A5%C9" TargetMode="External"/><Relationship Id="rId291" Type="http://schemas.openxmlformats.org/officeDocument/2006/relationships/hyperlink" Target="https://azurlane.wikiru.jp/index.php?%A5&#1445;%EB%A5&#613;&#229;%B0" TargetMode="External"/><Relationship Id="rId292" Type="http://schemas.openxmlformats.org/officeDocument/2006/relationships/hyperlink" Target="https://azurlane.wikiru.jp/index.php?%A5&#1957;%B9%A5%B1%A5&#421;%A3%A1%BC%A5%A2" TargetMode="External"/><Relationship Id="rId293" Type="http://schemas.openxmlformats.org/officeDocument/2006/relationships/hyperlink" Target="https://azurlane.wikiru.jp/index.php?%A5&#1957;&#229;%C1%A5&#51577;" TargetMode="External"/><Relationship Id="rId294" Type="http://schemas.openxmlformats.org/officeDocument/2006/relationships/hyperlink" Target="https://azurlane.wikiru.jp/index.php?%A5&#1381;%A9%A5&#229;%AF%A5%B9%A5&#997;%A6%A5%F3%A5%C9" TargetMode="External"/><Relationship Id="rId295" Type="http://schemas.openxmlformats.org/officeDocument/2006/relationships/hyperlink" Target="https://azurlane.wikiru.jp/index.php?%A5%B8%A5%E3%A5&#1637;%EA%A5%F3" TargetMode="External"/><Relationship Id="rId296" Type="http://schemas.openxmlformats.org/officeDocument/2006/relationships/hyperlink" Target="https://azurlane.wikiru.jp/index.php?%A5%B7%A5%B0%A5&#741;&#229;%C8" TargetMode="External"/><Relationship Id="rId297" Type="http://schemas.openxmlformats.org/officeDocument/2006/relationships/hyperlink" Target="https://azurlane.wikiru.jp/index.php?%A5%B3%A5%E1%A5&#229;%C8" TargetMode="External"/><Relationship Id="rId298" Type="http://schemas.openxmlformats.org/officeDocument/2006/relationships/hyperlink" Target="https://azurlane.wikiru.jp/index.php?%A5%AF%A5&#51579;%A5%F3%A5%C8" TargetMode="External"/><Relationship Id="rId299" Type="http://schemas.openxmlformats.org/officeDocument/2006/relationships/hyperlink" Target="https://azurlane.wikiru.jp/index.php?%A5%A2%A5%AB%A5%B9%A5%BF" TargetMode="External"/><Relationship Id="rId300" Type="http://schemas.openxmlformats.org/officeDocument/2006/relationships/hyperlink" Target="https://azurlane.wikiru.jp/index.php?%A5%A2%A1%BC%A5&#485;%F3%A5%C8" TargetMode="External"/><Relationship Id="rId301" Type="http://schemas.openxmlformats.org/officeDocument/2006/relationships/hyperlink" Target="https://azurlane.wikiru.jp/index.php?%B8%E3%BA%CA" TargetMode="External"/><Relationship Id="rId302" Type="http://schemas.openxmlformats.org/officeDocument/2006/relationships/hyperlink" Target="https://azurlane.wikiru.jp/index.php?%B0%CB13" TargetMode="External"/><Relationship Id="rId303" Type="http://schemas.openxmlformats.org/officeDocument/2006/relationships/hyperlink" Target="https://azurlane.wikiru.jp/index.php?%B0%CB168" TargetMode="External"/><Relationship Id="rId304" Type="http://schemas.openxmlformats.org/officeDocument/2006/relationships/hyperlink" Target="https://azurlane.wikiru.jp/index.php?%B0%CB19" TargetMode="External"/><Relationship Id="rId305" Type="http://schemas.openxmlformats.org/officeDocument/2006/relationships/hyperlink" Target="https://azurlane.wikiru.jp/index.php?%B0%CB25" TargetMode="External"/><Relationship Id="rId306" Type="http://schemas.openxmlformats.org/officeDocument/2006/relationships/hyperlink" Target="https://azurlane.wikiru.jp/index.php?%B0%CB26" TargetMode="External"/><Relationship Id="rId307" Type="http://schemas.openxmlformats.org/officeDocument/2006/relationships/hyperlink" Target="https://azurlane.wikiru.jp/index.php?%B0%CB56" TargetMode="External"/><Relationship Id="rId308" Type="http://schemas.openxmlformats.org/officeDocument/2006/relationships/hyperlink" Target="https://azurlane.wikiru.jp/index.php?%B0%CB58" TargetMode="External"/><Relationship Id="rId309" Type="http://schemas.openxmlformats.org/officeDocument/2006/relationships/hyperlink" Target="https://azurlane.wikiru.jp/index.php?%B0%CB%C0%AA" TargetMode="External"/><Relationship Id="rId310" Type="http://schemas.openxmlformats.org/officeDocument/2006/relationships/hyperlink" Target="https://azurlane.wikiru.jp/index.php?%B2&#242;%EC%A1%CA%C0%EF%B4&#993;%CB" TargetMode="External"/><Relationship Id="rId311" Type="http://schemas.openxmlformats.org/officeDocument/2006/relationships/hyperlink" Target="https://azurlane.wikiru.jp/index.php?%BB%B0%B3%DE" TargetMode="External"/><Relationship Id="rId312" Type="http://schemas.openxmlformats.org/officeDocument/2006/relationships/hyperlink" Target="https://azurlane.wikiru.jp/index.php?%BB%B3%BE%EB" TargetMode="External"/><Relationship Id="rId313" Type="http://schemas.openxmlformats.org/officeDocument/2006/relationships/hyperlink" Target="https://azurlane.wikiru.jp/index.php?%BD&#1073;%C0" TargetMode="External"/><Relationship Id="rId314" Type="http://schemas.openxmlformats.org/officeDocument/2006/relationships/hyperlink" Target="https://azurlane.wikiru.jp/index.php?&#313;%CC%E7" TargetMode="External"/><Relationship Id="rId315" Type="http://schemas.openxmlformats.org/officeDocument/2006/relationships/hyperlink" Target="https://azurlane.wikiru.jp/index.php?%C5&#1722;%B4" TargetMode="External"/><Relationship Id="rId316" Type="http://schemas.openxmlformats.org/officeDocument/2006/relationships/hyperlink" Target="https://azurlane.wikiru.jp/index.php?%C6%FC%B8%FE" TargetMode="External"/><Relationship Id="rId317" Type="http://schemas.openxmlformats.org/officeDocument/2006/relationships/hyperlink" Target="https://azurlane.wikiru.jp/index.php?%C9&#1975;%AC" TargetMode="External"/><Relationship Id="rId318" Type="http://schemas.openxmlformats.org/officeDocument/2006/relationships/hyperlink" Target="https://azurlane.wikiru.jp/index.php?&#934;%B1%FC" TargetMode="External"/><Relationship Id="rId319" Type="http://schemas.openxmlformats.org/officeDocument/2006/relationships/hyperlink" Target="https://azurlane.wikiru.jp/index.php?%B5%AA%B0%CB" TargetMode="External"/><Relationship Id="rId320" Type="http://schemas.openxmlformats.org/officeDocument/2006/relationships/hyperlink" Target="https://azurlane.wikiru.jp/index.php?%BD&#1650;%CF" TargetMode="External"/><Relationship Id="rId321" Type="http://schemas.openxmlformats.org/officeDocument/2006/relationships/hyperlink" Target="https://azurlane.wikiru.jp/index.php?%B6%E2%B9%E4" TargetMode="External"/><Relationship Id="rId322" Type="http://schemas.openxmlformats.org/officeDocument/2006/relationships/hyperlink" Target="https://azurlane.wikiru.jp/index.php?%BF%BA&#830;" TargetMode="External"/><Relationship Id="rId323" Type="http://schemas.openxmlformats.org/officeDocument/2006/relationships/hyperlink" Target="https://azurlane.wikiru.jp/index.php?&#375;%BE%EB" TargetMode="External"/><Relationship Id="rId324" Type="http://schemas.openxmlformats.org/officeDocument/2006/relationships/hyperlink" Target="https://azurlane.wikiru.jp/index.php?%C8%E6%B1%C3" TargetMode="External"/><Relationship Id="rId325" Type="http://schemas.openxmlformats.org/officeDocument/2006/relationships/hyperlink" Target="https://azurlane.wikiru.jp/index.php?%C8%E6%B1&#228;%C1%A4%E3%A4%F3" TargetMode="External"/><Relationship Id="rId326" Type="http://schemas.openxmlformats.org/officeDocument/2006/relationships/hyperlink" Target="https://azurlane.wikiru.jp/index.php?&#824;%C5%E7" TargetMode="External"/><Relationship Id="rId327" Type="http://schemas.openxmlformats.org/officeDocument/2006/relationships/hyperlink" Target="https://azurlane.wikiru.jp/index.php?%B0%A6%C5%E6" TargetMode="External"/><Relationship Id="rId328" Type="http://schemas.openxmlformats.org/officeDocument/2006/relationships/hyperlink" Target="https://azurlane.wikiru.jp/index.php?%B0&#767;%E1" TargetMode="External"/><Relationship Id="rId329" Type="http://schemas.openxmlformats.org/officeDocument/2006/relationships/hyperlink" Target="https://azurlane.wikiru.jp/index.php?%B0%E1%B3%DE" TargetMode="External"/><Relationship Id="rId330" Type="http://schemas.openxmlformats.org/officeDocument/2006/relationships/hyperlink" Target="https://azurlane.wikiru.jp/index.php?%B2&#248;%C5" TargetMode="External"/><Relationship Id="rId331" Type="http://schemas.openxmlformats.org/officeDocument/2006/relationships/hyperlink" Target="https://azurlane.wikiru.jp/index.php?%B8%C5%C2%EB" TargetMode="External"/><Relationship Id="rId332" Type="http://schemas.openxmlformats.org/officeDocument/2006/relationships/hyperlink" Target="https://azurlane.wikiru.jp/index.php?%B9%E2&#890;" TargetMode="External"/><Relationship Id="rId333" Type="http://schemas.openxmlformats.org/officeDocument/2006/relationships/hyperlink" Target="https://azurlane.wikiru.jp/index.php?%C0%C4%CD%D5" TargetMode="External"/><Relationship Id="rId334" Type="http://schemas.openxmlformats.org/officeDocument/2006/relationships/hyperlink" Target="https://azurlane.wikiru.jp/index.php?&#173;%CA%C1" TargetMode="External"/><Relationship Id="rId335" Type="http://schemas.openxmlformats.org/officeDocument/2006/relationships/hyperlink" Target="https://azurlane.wikiru.jp/index.php?&#315;%B3%A4" TargetMode="External"/><Relationship Id="rId336" Type="http://schemas.openxmlformats.org/officeDocument/2006/relationships/hyperlink" Target="https://azurlane.wikiru.jp/index.php?%BA&#510;%E5" TargetMode="External"/><Relationship Id="rId337" Type="http://schemas.openxmlformats.org/officeDocument/2006/relationships/hyperlink" Target="https://azurlane.wikiru.jp/index.php?%C6%E1%C3%D2" TargetMode="External"/><Relationship Id="rId338" Type="http://schemas.openxmlformats.org/officeDocument/2006/relationships/hyperlink" Target="https://azurlane.wikiru.jp/index.php?%CB%E0%CC%ED" TargetMode="External"/><Relationship Id="rId339" Type="http://schemas.openxmlformats.org/officeDocument/2006/relationships/hyperlink" Target="https://azurlane.wikiru.jp/index.php?&#815;%B9%E2" TargetMode="External"/><Relationship Id="rId340" Type="http://schemas.openxmlformats.org/officeDocument/2006/relationships/hyperlink" Target="https://azurlane.wikiru.jp/index.php?%CE%EB&#235;" TargetMode="External"/><Relationship Id="rId341" Type="http://schemas.openxmlformats.org/officeDocument/2006/relationships/hyperlink" Target="https://azurlane.wikiru.jp/index.php?%B7%A7%CC%EE" TargetMode="External"/><Relationship Id="rId342" Type="http://schemas.openxmlformats.org/officeDocument/2006/relationships/hyperlink" Target="https://azurlane.wikiru.jp/index.php?%CC%C0%C0%D0" TargetMode="External"/><Relationship Id="rId343" Type="http://schemas.openxmlformats.org/officeDocument/2006/relationships/hyperlink" Target="https://azurlane.wikiru.jp/index.php?%B0%A4%B2%EC%CC%EE" TargetMode="External"/><Relationship Id="rId344" Type="http://schemas.openxmlformats.org/officeDocument/2006/relationships/hyperlink" Target="https://azurlane.wikiru.jp/index.php?%B0%A4%C9%F0%B7%A8" TargetMode="External"/><Relationship Id="rId345" Type="http://schemas.openxmlformats.org/officeDocument/2006/relationships/hyperlink" Target="https://azurlane.wikiru.jp/index.php?%B8&#1981;%BD%CE%EB" TargetMode="External"/><Relationship Id="rId346" Type="http://schemas.openxmlformats.org/officeDocument/2006/relationships/hyperlink" Target="https://azurlane.wikiru.jp/index.php?%BA&#510;%E5" TargetMode="External"/><Relationship Id="rId347" Type="http://schemas.openxmlformats.org/officeDocument/2006/relationships/hyperlink" Target="https://azurlane.wikiru.jp/index.php?%BB%B0%B7%A8" TargetMode="External"/><Relationship Id="rId348" Type="http://schemas.openxmlformats.org/officeDocument/2006/relationships/hyperlink" Target="https://azurlane.wikiru.jp/index.php?%BF%C0%C4%CC" TargetMode="External"/><Relationship Id="rId349" Type="http://schemas.openxmlformats.org/officeDocument/2006/relationships/hyperlink" Target="https://azurlane.wikiru.jp/index.php?%C0%EE%C6%E2" TargetMode="External"/><Relationship Id="rId350" Type="http://schemas.openxmlformats.org/officeDocument/2006/relationships/hyperlink" Target="https://azurlane.wikiru.jp/index.php?&#313;%CE%C9" TargetMode="External"/><Relationship Id="rId351" Type="http://schemas.openxmlformats.org/officeDocument/2006/relationships/hyperlink" Target="https://azurlane.wikiru.jp/index.php?%C6%E1%B2%D1" TargetMode="External"/><Relationship Id="rId352" Type="http://schemas.openxmlformats.org/officeDocument/2006/relationships/hyperlink" Target="https://azurlane.wikiru.jp/index.php?&#892;&#293;" TargetMode="External"/><Relationship Id="rId353" Type="http://schemas.openxmlformats.org/officeDocument/2006/relationships/hyperlink" Target="https://azurlane.wikiru.jp/index.php?%B5%B4%C5%DC" TargetMode="External"/><Relationship Id="rId354" Type="http://schemas.openxmlformats.org/officeDocument/2006/relationships/hyperlink" Target="https://azurlane.wikiru.jp/index.php?&#509;%C2%E5" TargetMode="External"/><Relationship Id="rId355" Type="http://schemas.openxmlformats.org/officeDocument/2006/relationships/hyperlink" Target="https://azurlane.wikiru.jp/index.php?%BE%CD&#753;" TargetMode="External"/><Relationship Id="rId356" Type="http://schemas.openxmlformats.org/officeDocument/2006/relationships/hyperlink" Target="https://azurlane.wikiru.jp/index.php?&#571;%C2%EB" TargetMode="External"/><Relationship Id="rId357" Type="http://schemas.openxmlformats.org/officeDocument/2006/relationships/hyperlink" Target="https://azurlane.wikiru.jp/index.php?%C8%F4%C2%EB" TargetMode="External"/><Relationship Id="rId358" Type="http://schemas.openxmlformats.org/officeDocument/2006/relationships/hyperlink" Target="https://azurlane.wikiru.jp/index.php?&#753;%E6%C6" TargetMode="External"/><Relationship Id="rId359" Type="http://schemas.openxmlformats.org/officeDocument/2006/relationships/hyperlink" Target="https://azurlane.wikiru.jp/index.php?&#950;%F1%E8" TargetMode="External"/><Relationship Id="rId360" Type="http://schemas.openxmlformats.org/officeDocument/2006/relationships/hyperlink" Target="https://azurlane.wikiru.jp/index.php?%C0%E9%BA%D0" TargetMode="External"/><Relationship Id="rId361" Type="http://schemas.openxmlformats.org/officeDocument/2006/relationships/hyperlink" Target="https://azurlane.wikiru.jp/index.php?%C0%E9%C2%E5%C5%C4" TargetMode="External"/><Relationship Id="rId362" Type="http://schemas.openxmlformats.org/officeDocument/2006/relationships/hyperlink" Target="https://azurlane.wikiru.jp/index.php?&#950;&#753;" TargetMode="External"/><Relationship Id="rId363" Type="http://schemas.openxmlformats.org/officeDocument/2006/relationships/hyperlink" Target="https://azurlane.wikiru.jp/index.php?%B2&#242;%EC%A1&#694;%F5%CA%EC%A1%CB" TargetMode="External"/><Relationship Id="rId364" Type="http://schemas.openxmlformats.org/officeDocument/2006/relationships/hyperlink" Target="https://azurlane.wikiru.jp/index.php?%BF%F0%C4%E1" TargetMode="External"/><Relationship Id="rId365" Type="http://schemas.openxmlformats.org/officeDocument/2006/relationships/hyperlink" Target="https://azurlane.wikiru.jp/index.php?%C0&#1470;%EB" TargetMode="External"/><Relationship Id="rId366" Type="http://schemas.openxmlformats.org/officeDocument/2006/relationships/hyperlink" Target="https://azurlane.wikiru.jp/index.php?%C0&#1470;%EB%A1&#678;%CC&#700;%C1%F5%A1%CB" TargetMode="External"/><Relationship Id="rId367" Type="http://schemas.openxmlformats.org/officeDocument/2006/relationships/hyperlink" Target="https://azurlane.wikiru.jp/index.php?%C0&#1470;%EB%A4%C1%A4%E3%A4%F3" TargetMode="External"/><Relationship Id="rId368" Type="http://schemas.openxmlformats.org/officeDocument/2006/relationships/hyperlink" Target="https://azurlane.wikiru.jp/index.php?%B8%C5%C2%EB" TargetMode="External"/><Relationship Id="rId369" Type="http://schemas.openxmlformats.org/officeDocument/2006/relationships/hyperlink" Target="https://azurlane.wikiru.jp/index.php?%B2&#248;%C5" TargetMode="External"/><Relationship Id="rId370" Type="http://schemas.openxmlformats.org/officeDocument/2006/relationships/hyperlink" Target="https://azurlane.wikiru.jp/index.php?%C1%F3&#950;" TargetMode="External"/><Relationship Id="rId371" Type="http://schemas.openxmlformats.org/officeDocument/2006/relationships/hyperlink" Target="https://azurlane.wikiru.jp/index.php?%C2%E7&#753;" TargetMode="External"/><Relationship Id="rId372" Type="http://schemas.openxmlformats.org/officeDocument/2006/relationships/hyperlink" Target="https://azurlane.wikiru.jp/index.php?%C8%F4&#950;" TargetMode="External"/><Relationship Id="rId373" Type="http://schemas.openxmlformats.org/officeDocument/2006/relationships/hyperlink" Target="https://azurlane.wikiru.jp/index.php?%E6%C6%C4%E1" TargetMode="External"/><Relationship Id="rId374" Type="http://schemas.openxmlformats.org/officeDocument/2006/relationships/hyperlink" Target="https://azurlane.wikiru.jp/index.php?%BF%AE&#507;" TargetMode="External"/><Relationship Id="rId375" Type="http://schemas.openxmlformats.org/officeDocument/2006/relationships/hyperlink" Target="https://azurlane.wikiru.jp/index.php?%C0&#1470;%EB%A1&#678;%CC&#700;%C1%F5%A1%CB" TargetMode="External"/><Relationship Id="rId376" Type="http://schemas.openxmlformats.org/officeDocument/2006/relationships/hyperlink" Target="https://azurlane.wikiru.jp/index.php?%C2%E7&#753;%A1&#678;%CC&#700;%C1%F5%A1%CB" TargetMode="External"/><Relationship Id="rId377" Type="http://schemas.openxmlformats.org/officeDocument/2006/relationships/hyperlink" Target="https://azurlane.wikiru.jp/index.php?%B0%CB%C0%AA" TargetMode="External"/><Relationship Id="rId378" Type="http://schemas.openxmlformats.org/officeDocument/2006/relationships/hyperlink" Target="https://azurlane.wikiru.jp/index.php?%C6%FC%B8%FE" TargetMode="External"/><Relationship Id="rId379" Type="http://schemas.openxmlformats.org/officeDocument/2006/relationships/hyperlink" Target="https://azurlane.wikiru.jp/index.php?%BB%B3%BE%EB" TargetMode="External"/><Relationship Id="rId380" Type="http://schemas.openxmlformats.org/officeDocument/2006/relationships/hyperlink" Target="https://azurlane.wikiru.jp/index.php?%C9&#1975;%AC" TargetMode="External"/><Relationship Id="rId381" Type="http://schemas.openxmlformats.org/officeDocument/2006/relationships/hyperlink" Target="https://azurlane.wikiru.jp/index.php?%B0%BD%C7%C8" TargetMode="External"/><Relationship Id="rId382" Type="http://schemas.openxmlformats.org/officeDocument/2006/relationships/hyperlink" Target="https://azurlane.wikiru.jp/index.php?%B0%EB%C9%F7" TargetMode="External"/><Relationship Id="rId383" Type="http://schemas.openxmlformats.org/officeDocument/2006/relationships/hyperlink" Target="https://azurlane.wikiru.jp/index.php?%B1%AC%B7%EE" TargetMode="External"/><Relationship Id="rId384" Type="http://schemas.openxmlformats.org/officeDocument/2006/relationships/hyperlink" Target="https://azurlane.wikiru.jp/index.php?%B1%BA%C9%F7" TargetMode="External"/><Relationship Id="rId385" Type="http://schemas.openxmlformats.org/officeDocument/2006/relationships/hyperlink" Target="https://azurlane.wikiru.jp/index.php?%B2&#1463;%EE" TargetMode="External"/><Relationship Id="rId386" Type="http://schemas.openxmlformats.org/officeDocument/2006/relationships/hyperlink" Target="https://azurlane.wikiru.jp/index.php?%B4%AC%C7%C8" TargetMode="External"/><Relationship Id="rId387" Type="http://schemas.openxmlformats.org/officeDocument/2006/relationships/hyperlink" Target="https://azurlane.wikiru.jp/index.php?%B4%FA%C9%F7" TargetMode="External"/><Relationship Id="rId388" Type="http://schemas.openxmlformats.org/officeDocument/2006/relationships/hyperlink" Target="https://azurlane.wikiru.jp/index.php?%B6%C7" TargetMode="External"/><Relationship Id="rId389" Type="http://schemas.openxmlformats.org/officeDocument/2006/relationships/hyperlink" Target="https://azurlane.wikiru.jp/index.php?%B9%BE%C9%F7" TargetMode="External"/><Relationship Id="rId390" Type="http://schemas.openxmlformats.org/officeDocument/2006/relationships/hyperlink" Target="https://azurlane.wikiru.jp/index.php?%B9%D3&#300;" TargetMode="External"/><Relationship Id="rId391" Type="http://schemas.openxmlformats.org/officeDocument/2006/relationships/hyperlink" Target="https://azurlane.wikiru.jp/index.php?%B9%F5&#300;" TargetMode="External"/><Relationship Id="rId392" Type="http://schemas.openxmlformats.org/officeDocument/2006/relationships/hyperlink" Target="https://azurlane.wikiru.jp/index.php?%BB%B0%C6%FC%B7%EE" TargetMode="External"/><Relationship Id="rId393" Type="http://schemas.openxmlformats.org/officeDocument/2006/relationships/hyperlink" Target="https://azurlane.wikiru.jp/index.php?%BB%FE%B1%AB" TargetMode="External"/><Relationship Id="rId394" Type="http://schemas.openxmlformats.org/officeDocument/2006/relationships/hyperlink" Target="https://azurlane.wikiru.jp/index.php?%BC%E3%CD%D5" TargetMode="External"/><Relationship Id="rId395" Type="http://schemas.openxmlformats.org/officeDocument/2006/relationships/hyperlink" Target="https://azurlane.wikiru.jp/index.php?%BD&#1399;%EE" TargetMode="External"/><Relationship Id="rId396" Type="http://schemas.openxmlformats.org/officeDocument/2006/relationships/hyperlink" Target="https://azurlane.wikiru.jp/index.php?%BD%E9%BD%D5" TargetMode="External"/><Relationship Id="rId397" Type="http://schemas.openxmlformats.org/officeDocument/2006/relationships/hyperlink" Target="https://azurlane.wikiru.jp/index.php?%BD%E9%C1%FA" TargetMode="External"/><Relationship Id="rId398" Type="http://schemas.openxmlformats.org/officeDocument/2006/relationships/hyperlink" Target="https://azurlane.wikiru.jp/index.php?%BE%AC%B7%EE" TargetMode="External"/><Relationship Id="rId399" Type="http://schemas.openxmlformats.org/officeDocument/2006/relationships/hyperlink" Target="https://azurlane.wikiru.jp/index.php?%BE%BE%C9%F7" TargetMode="External"/><Relationship Id="rId400" Type="http://schemas.openxmlformats.org/officeDocument/2006/relationships/hyperlink" Target="https://azurlane.wikiru.jp/index.php?%BF%B7%B7%EE" TargetMode="External"/><Relationship Id="rId401" Type="http://schemas.openxmlformats.org/officeDocument/2006/relationships/hyperlink" Target="https://azurlane.wikiru.jp/index.php?%BF%C0%C9%F7" TargetMode="External"/><Relationship Id="rId402" Type="http://schemas.openxmlformats.org/officeDocument/2006/relationships/hyperlink" Target="https://azurlane.wikiru.jp/index.php?%BF%C6&#300;" TargetMode="External"/><Relationship Id="rId403" Type="http://schemas.openxmlformats.org/officeDocument/2006/relationships/hyperlink" Target="https://azurlane.wikiru.jp/index.php?%BF%E1%C0%E3" TargetMode="External"/><Relationship Id="rId404" Type="http://schemas.openxmlformats.org/officeDocument/2006/relationships/hyperlink" Target="https://azurlane.wikiru.jp/index.php?%BF%E5&#821;%B7%EE" TargetMode="External"/><Relationship Id="rId405" Type="http://schemas.openxmlformats.org/officeDocument/2006/relationships/hyperlink" Target="https://azurlane.wikiru.jp/index.php?%C0%B6%C7%C8" TargetMode="External"/><Relationship Id="rId406" Type="http://schemas.openxmlformats.org/officeDocument/2006/relationships/hyperlink" Target="https://azurlane.wikiru.jp/index.php?%C0%E3%C9%F7" TargetMode="External"/><Relationship Id="rId407" Type="http://schemas.openxmlformats.org/officeDocument/2006/relationships/hyperlink" Target="https://azurlane.wikiru.jp/index.php?%C2%E7&#300;" TargetMode="External"/><Relationship Id="rId408" Type="http://schemas.openxmlformats.org/officeDocument/2006/relationships/hyperlink" Target="https://azurlane.wikiru.jp/index.php?&#235;%C9%F7" TargetMode="External"/><Relationship Id="rId409" Type="http://schemas.openxmlformats.org/officeDocument/2006/relationships/hyperlink" Target="https://azurlane.wikiru.jp/index.php?&#299;&#300;" TargetMode="External"/><Relationship Id="rId410" Type="http://schemas.openxmlformats.org/officeDocument/2006/relationships/hyperlink" Target="https://azurlane.wikiru.jp/index.php?&#313;%B7%EE" TargetMode="External"/><Relationship Id="rId411" Type="http://schemas.openxmlformats.org/officeDocument/2006/relationships/hyperlink" Target="https://azurlane.wikiru.jp/index.php?&#313;%C7%C8" TargetMode="External"/><Relationship Id="rId412" Type="http://schemas.openxmlformats.org/officeDocument/2006/relationships/hyperlink" Target="https://azurlane.wikiru.jp/index.php?%C5%C5" TargetMode="External"/><Relationship Id="rId413" Type="http://schemas.openxmlformats.org/officeDocument/2006/relationships/hyperlink" Target="https://azurlane.wikiru.jp/index.php?&#481;%B7%EE" TargetMode="External"/><Relationship Id="rId414" Type="http://schemas.openxmlformats.org/officeDocument/2006/relationships/hyperlink" Target="https://azurlane.wikiru.jp/index.php?%C7%F2&#1002;" TargetMode="External"/><Relationship Id="rId415" Type="http://schemas.openxmlformats.org/officeDocument/2006/relationships/hyperlink" Target="https://azurlane.wikiru.jp/index.php?%C9%CD%C9%F7" TargetMode="External"/><Relationship Id="rId416" Type="http://schemas.openxmlformats.org/officeDocument/2006/relationships/hyperlink" Target="https://azurlane.wikiru.jp/index.php?%C9%D4%C3&#946;%D0" TargetMode="External"/><Relationship Id="rId417" Type="http://schemas.openxmlformats.org/officeDocument/2006/relationships/hyperlink" Target="https://azurlane.wikiru.jp/index.php?&#696;%B7%EE" TargetMode="External"/><Relationship Id="rId418" Type="http://schemas.openxmlformats.org/officeDocument/2006/relationships/hyperlink" Target="https://azurlane.wikiru.jp/index.php?%CB%CC%C9%F7" TargetMode="External"/><Relationship Id="rId419" Type="http://schemas.openxmlformats.org/officeDocument/2006/relationships/hyperlink" Target="https://azurlane.wikiru.jp/index.php?%CB&#1271;%EE" TargetMode="External"/><Relationship Id="rId420" Type="http://schemas.openxmlformats.org/officeDocument/2006/relationships/hyperlink" Target="https://azurlane.wikiru.jp/index.php?%CB%FE&#300;" TargetMode="External"/><Relationship Id="rId421" Type="http://schemas.openxmlformats.org/officeDocument/2006/relationships/hyperlink" Target="https://azurlane.wikiru.jp/index.php?%CC%EE&#684;" TargetMode="External"/><Relationship Id="rId422" Type="http://schemas.openxmlformats.org/officeDocument/2006/relationships/hyperlink" Target="https://azurlane.wikiru.jp/index.php?&#877;%CC%C0" TargetMode="External"/><Relationship Id="rId423" Type="http://schemas.openxmlformats.org/officeDocument/2006/relationships/hyperlink" Target="https://azurlane.wikiru.jp/index.php?&#892;%CA%EB" TargetMode="External"/><Relationship Id="rId424" Type="http://schemas.openxmlformats.org/officeDocument/2006/relationships/hyperlink" Target="https://azurlane.wikiru.jp/index.php?&#892;&#937;" TargetMode="External"/><Relationship Id="rId425" Type="http://schemas.openxmlformats.org/officeDocument/2006/relationships/hyperlink" Target="https://azurlane.wikiru.jp/index.php?%CD&#1777;%EA" TargetMode="External"/><Relationship Id="rId426" Type="http://schemas.openxmlformats.org/officeDocument/2006/relationships/hyperlink" Target="https://azurlane.wikiru.jp/index.php?%CD%EB" TargetMode="External"/><Relationship Id="rId427" Type="http://schemas.openxmlformats.org/officeDocument/2006/relationships/hyperlink" Target="https://azurlane.wikiru.jp/index.php?%B1%BA%C7%C8" TargetMode="External"/><Relationship Id="rId428" Type="http://schemas.openxmlformats.org/officeDocument/2006/relationships/hyperlink" Target="https://azurlane.wikiru.jp/index.php?%B2%E2" TargetMode="External"/><Relationship Id="rId429" Type="http://schemas.openxmlformats.org/officeDocument/2006/relationships/hyperlink" Target="https://azurlane.wikiru.jp/index.php?%B6%C1" TargetMode="External"/><Relationship Id="rId430" Type="http://schemas.openxmlformats.org/officeDocument/2006/relationships/hyperlink" Target="https://azurlane.wikiru.jp/index.php?%CE&#247;%EE" TargetMode="External"/><Relationship Id="rId431" Type="http://schemas.openxmlformats.org/officeDocument/2006/relationships/hyperlink" Target="https://azurlane.wikiru.jp/index.php?%B3%DF%CC%EE" TargetMode="External"/><Relationship Id="rId432" Type="http://schemas.openxmlformats.org/officeDocument/2006/relationships/hyperlink" Target="https://azurlane.wikiru.jp/index.php?&#892;&#293;" TargetMode="External"/><Relationship Id="rId433" Type="http://schemas.openxmlformats.org/officeDocument/2006/relationships/hyperlink" Target="https://azurlane.wikiru.jp/index.php?%BF%C0%C4%CC" TargetMode="External"/><Relationship Id="rId434" Type="http://schemas.openxmlformats.org/officeDocument/2006/relationships/hyperlink" Target="https://azurlane.wikiru.jp/index.php?%C0%EE%C6%E2" TargetMode="External"/><Relationship Id="rId435" Type="http://schemas.openxmlformats.org/officeDocument/2006/relationships/hyperlink" Target="https://azurlane.wikiru.jp/index.php?%B0%A4%C9%F0%B7%A8" TargetMode="External"/><Relationship Id="rId436" Type="http://schemas.openxmlformats.org/officeDocument/2006/relationships/hyperlink" Target="https://azurlane.wikiru.jp/index.php?%BE%CD&#753;" TargetMode="External"/><Relationship Id="rId437" Type="http://schemas.openxmlformats.org/officeDocument/2006/relationships/hyperlink" Target="https://azurlane.wikiru.jp/index.php?%C8%F4&#950;" TargetMode="External"/><Relationship Id="rId438" Type="http://schemas.openxmlformats.org/officeDocument/2006/relationships/hyperlink" Target="https://azurlane.wikiru.jp/index.php?%C1%F3&#950;" TargetMode="External"/><Relationship Id="rId439" Type="http://schemas.openxmlformats.org/officeDocument/2006/relationships/hyperlink" Target="https://azurlane.wikiru.jp/index.php?%BF%C0%C9%F7" TargetMode="External"/><Relationship Id="rId440" Type="http://schemas.openxmlformats.org/officeDocument/2006/relationships/hyperlink" Target="https://azurlane.wikiru.jp/index.php?%CD&#1777;%EA" TargetMode="External"/><Relationship Id="rId441" Type="http://schemas.openxmlformats.org/officeDocument/2006/relationships/hyperlink" Target="https://azurlane.wikiru.jp/index.php?%BB%FE%B1%AB" TargetMode="External"/><Relationship Id="rId442" Type="http://schemas.openxmlformats.org/officeDocument/2006/relationships/hyperlink" Target="https://azurlane.wikiru.jp/index.php?&#892;%CA%EB" TargetMode="External"/><Relationship Id="rId443" Type="http://schemas.openxmlformats.org/officeDocument/2006/relationships/hyperlink" Target="https://azurlane.wikiru.jp/index.php?%B0%BD%C7%C8" TargetMode="External"/><Relationship Id="rId444" Type="http://schemas.openxmlformats.org/officeDocument/2006/relationships/hyperlink" Target="https://azurlane.wikiru.jp/index.php?%BE%BE%C9%F7" TargetMode="External"/><Relationship Id="rId445" Type="http://schemas.openxmlformats.org/officeDocument/2006/relationships/hyperlink" Target="https://azurlane.wikiru.jp/index.php?%CB&#1271;%EE" TargetMode="External"/><Relationship Id="rId446" Type="http://schemas.openxmlformats.org/officeDocument/2006/relationships/hyperlink" Target="https://azurlane.wikiru.jp/index.php?&#481;%B7%EE" TargetMode="External"/><Relationship Id="rId447" Type="http://schemas.openxmlformats.org/officeDocument/2006/relationships/hyperlink" Target="https://azurlane.wikiru.jp/index.php?%C9%CD%C9%F7" TargetMode="External"/><Relationship Id="rId448" Type="http://schemas.openxmlformats.org/officeDocument/2006/relationships/hyperlink" Target="https://azurlane.wikiru.jp/index.php?%C9%D4%C3&#946;%D0" TargetMode="External"/><Relationship Id="rId449" Type="http://schemas.openxmlformats.org/officeDocument/2006/relationships/hyperlink" Target="https://azurlane.wikiru.jp/index.php?&#235;%C9%F7" TargetMode="External"/><Relationship Id="rId450" Type="http://schemas.openxmlformats.org/officeDocument/2006/relationships/hyperlink" Target="https://azurlane.wikiru.jp/index.php?%BB%EE%BA&#60927;%A5&#1445;%EAMKII" TargetMode="External"/><Relationship Id="rId451" Type="http://schemas.openxmlformats.org/officeDocument/2006/relationships/hyperlink" Target="https://azurlane.wikiru.jp/index.php?%C8%C6%CD&#1143;%BF%A5&#1445;%EA" TargetMode="External"/><Relationship Id="rId452" Type="http://schemas.openxmlformats.org/officeDocument/2006/relationships/hyperlink" Target="https://azurlane.wikiru.jp/index.php?U-101" TargetMode="External"/><Relationship Id="rId453" Type="http://schemas.openxmlformats.org/officeDocument/2006/relationships/hyperlink" Target="https://azurlane.wikiru.jp/index.php?U-110" TargetMode="External"/><Relationship Id="rId454" Type="http://schemas.openxmlformats.org/officeDocument/2006/relationships/hyperlink" Target="https://azurlane.wikiru.jp/index.php?U-47" TargetMode="External"/><Relationship Id="rId455" Type="http://schemas.openxmlformats.org/officeDocument/2006/relationships/hyperlink" Target="https://azurlane.wikiru.jp/index.php?U-522" TargetMode="External"/><Relationship Id="rId456" Type="http://schemas.openxmlformats.org/officeDocument/2006/relationships/hyperlink" Target="https://azurlane.wikiru.jp/index.php?U-556" TargetMode="External"/><Relationship Id="rId457" Type="http://schemas.openxmlformats.org/officeDocument/2006/relationships/hyperlink" Target="https://azurlane.wikiru.jp/index.php?U-557" TargetMode="External"/><Relationship Id="rId458" Type="http://schemas.openxmlformats.org/officeDocument/2006/relationships/hyperlink" Target="https://azurlane.wikiru.jp/index.php?U-73" TargetMode="External"/><Relationship Id="rId459" Type="http://schemas.openxmlformats.org/officeDocument/2006/relationships/hyperlink" Target="https://azurlane.wikiru.jp/index.php?U-81" TargetMode="External"/><Relationship Id="rId460" Type="http://schemas.openxmlformats.org/officeDocument/2006/relationships/hyperlink" Target="https://azurlane.wikiru.jp/index.php?U-96" TargetMode="External"/><Relationship Id="rId461" Type="http://schemas.openxmlformats.org/officeDocument/2006/relationships/hyperlink" Target="https://azurlane.wikiru.jp/index.php?%A5&#421;%A3%A5%EB%A5&#1317;&#229;%C4" TargetMode="External"/><Relationship Id="rId462" Type="http://schemas.openxmlformats.org/officeDocument/2006/relationships/hyperlink" Target="https://azurlane.wikiru.jp/index.php?%A5&#1253;%B9%A5&#1957;&#47471;" TargetMode="External"/><Relationship Id="rId463" Type="http://schemas.openxmlformats.org/officeDocument/2006/relationships/hyperlink" Target="https://azurlane.wikiru.jp/index.php?%A5&#1381;&#43132;%A5&#613;%EA%A5&#1185;%A6%A5&#485;%A2%A1%A6%A5%B0%A5%ED%A1%BC%A5%BB" TargetMode="External"/><Relationship Id="rId464" Type="http://schemas.openxmlformats.org/officeDocument/2006/relationships/hyperlink" Target="https://azurlane.wikiru.jp/index.php?%A5%B0%A5&#677;%A4%A5%BC%A5&#677;%A6" TargetMode="External"/><Relationship Id="rId465" Type="http://schemas.openxmlformats.org/officeDocument/2006/relationships/hyperlink" Target="https://azurlane.wikiru.jp/index.php?%A5%B7%A5%E3%A5%EB%A5%F3%A5&#1765;&#47481;%A5%C8" TargetMode="External"/><Relationship Id="rId466" Type="http://schemas.openxmlformats.org/officeDocument/2006/relationships/hyperlink" Target="https://azurlane.wikiru.jp/index.php?%A5%AA%A1%BC%A5&#485;%A3%A5%F3" TargetMode="External"/><Relationship Id="rId467" Type="http://schemas.openxmlformats.org/officeDocument/2006/relationships/hyperlink" Target="https://azurlane.wikiru.jp/index.php?%A5%A2%A5&#613;&#2021;%E9%A5&#47206;%A5%B0%A5&#39036;%A5&#1377;%A6%A5%B7%A5%E5%A5&#1697;%BC" TargetMode="External"/><Relationship Id="rId468" Type="http://schemas.openxmlformats.org/officeDocument/2006/relationships/hyperlink" Target="https://azurlane.wikiru.jp/index.php?%A5%A2%A5&#613;&#2021;%E9%A5&#47206;%A5&#1189;&#229;&#1121;%BC" TargetMode="External"/><Relationship Id="rId469" Type="http://schemas.openxmlformats.org/officeDocument/2006/relationships/hyperlink" Target="https://azurlane.wikiru.jp/index.php?%A5%A2%A5&#613;&#2021;%E9%A5&#47206;%A5&#1189;&#229;&#1121;%BC%A1&#678;%CC&#700;%C1%F5%A1%CB" TargetMode="External"/><Relationship Id="rId470" Type="http://schemas.openxmlformats.org/officeDocument/2006/relationships/hyperlink" Target="https://azurlane.wikiru.jp/index.php?%A5&#613;%A4%A5&#229;%C1%A5%E5%A5%E9%A5%F3%A5%C8" TargetMode="External"/><Relationship Id="rId471" Type="http://schemas.openxmlformats.org/officeDocument/2006/relationships/hyperlink" Target="https://azurlane.wikiru.jp/index.php?%A5&#1509;%EA%A5%F3%A5&#289;%A6%A5%AA%A5%A4%A5%B2%A5%F3" TargetMode="External"/><Relationship Id="rId472" Type="http://schemas.openxmlformats.org/officeDocument/2006/relationships/hyperlink" Target="https://azurlane.wikiru.jp/index.php?%A5%ED%A1%BC%A5%F3" TargetMode="External"/><Relationship Id="rId473" Type="http://schemas.openxmlformats.org/officeDocument/2006/relationships/hyperlink" Target="https://azurlane.wikiru.jp/index.php?%A5%A2%A5&#613;&#2021;%E9%A5&#47206;%A5&#1189;&#229;&#1121;%BC%A1&#678;%CC&#700;%C1%F5%A1%CB" TargetMode="External"/><Relationship Id="rId474" Type="http://schemas.openxmlformats.org/officeDocument/2006/relationships/hyperlink" Target="https://azurlane.wikiru.jp/index.php?%A5%ED%A1%BC%A5%F3%A1&#678;%CC&#700;%C1%F5%A1%CB" TargetMode="External"/><Relationship Id="rId475" Type="http://schemas.openxmlformats.org/officeDocument/2006/relationships/hyperlink" Target="https://azurlane.wikiru.jp/index.php?%A5%B1%A5%EB%A5%F3" TargetMode="External"/><Relationship Id="rId476" Type="http://schemas.openxmlformats.org/officeDocument/2006/relationships/hyperlink" Target="https://azurlane.wikiru.jp/index.php?%A5&#39268;%A5&#1509;&#293;%A3%A5%D2" TargetMode="External"/><Relationship Id="rId477" Type="http://schemas.openxmlformats.org/officeDocument/2006/relationships/hyperlink" Target="https://azurlane.wikiru.jp/index.php?%A5&#1957;%A4%A5%F3%A5%C4" TargetMode="External"/><Relationship Id="rId478" Type="http://schemas.openxmlformats.org/officeDocument/2006/relationships/hyperlink" Target="https://azurlane.wikiru.jp/index.php?%A5%B0%A5&#39036;%A5&#1377;%A6%A5&#293;%A7%A5&#229;&#1701;%EA%A5%F3" TargetMode="External"/><Relationship Id="rId479" Type="http://schemas.openxmlformats.org/officeDocument/2006/relationships/hyperlink" Target="https://azurlane.wikiru.jp/index.php?%A5&#293;%A7%A5&#229;&#1701;%EA%A5%F3%A4%C1%A4%E3%A4%F3" TargetMode="External"/><Relationship Id="rId480" Type="http://schemas.openxmlformats.org/officeDocument/2006/relationships/hyperlink" Target="https://azurlane.wikiru.jp/index.php?Z1" TargetMode="External"/><Relationship Id="rId481" Type="http://schemas.openxmlformats.org/officeDocument/2006/relationships/hyperlink" Target="https://azurlane.wikiru.jp/index.php?Z18" TargetMode="External"/><Relationship Id="rId482" Type="http://schemas.openxmlformats.org/officeDocument/2006/relationships/hyperlink" Target="https://azurlane.wikiru.jp/index.php?Z19" TargetMode="External"/><Relationship Id="rId483" Type="http://schemas.openxmlformats.org/officeDocument/2006/relationships/hyperlink" Target="https://azurlane.wikiru.jp/index.php?Z2" TargetMode="External"/><Relationship Id="rId484" Type="http://schemas.openxmlformats.org/officeDocument/2006/relationships/hyperlink" Target="https://azurlane.wikiru.jp/index.php?Z20" TargetMode="External"/><Relationship Id="rId485" Type="http://schemas.openxmlformats.org/officeDocument/2006/relationships/hyperlink" Target="https://azurlane.wikiru.jp/index.php?Z21" TargetMode="External"/><Relationship Id="rId486" Type="http://schemas.openxmlformats.org/officeDocument/2006/relationships/hyperlink" Target="https://azurlane.wikiru.jp/index.php?Z23" TargetMode="External"/><Relationship Id="rId487" Type="http://schemas.openxmlformats.org/officeDocument/2006/relationships/hyperlink" Target="https://azurlane.wikiru.jp/index.php?Z25" TargetMode="External"/><Relationship Id="rId488" Type="http://schemas.openxmlformats.org/officeDocument/2006/relationships/hyperlink" Target="https://azurlane.wikiru.jp/index.php?Z35" TargetMode="External"/><Relationship Id="rId489" Type="http://schemas.openxmlformats.org/officeDocument/2006/relationships/hyperlink" Target="https://azurlane.wikiru.jp/index.php?Z36" TargetMode="External"/><Relationship Id="rId490" Type="http://schemas.openxmlformats.org/officeDocument/2006/relationships/hyperlink" Target="https://azurlane.wikiru.jp/index.php?Z46" TargetMode="External"/><Relationship Id="rId491" Type="http://schemas.openxmlformats.org/officeDocument/2006/relationships/hyperlink" Target="https://azurlane.wikiru.jp/index.php?Z26" TargetMode="External"/><Relationship Id="rId492" Type="http://schemas.openxmlformats.org/officeDocument/2006/relationships/hyperlink" Target="https://azurlane.wikiru.jp/index.php?%A5&#39268;%A5&#1509;&#293;%A3%A5%D2" TargetMode="External"/><Relationship Id="rId493" Type="http://schemas.openxmlformats.org/officeDocument/2006/relationships/hyperlink" Target="https://azurlane.wikiru.jp/index.php?%A5%B1%A5%EB%A5%F3" TargetMode="External"/><Relationship Id="rId494" Type="http://schemas.openxmlformats.org/officeDocument/2006/relationships/hyperlink" Target="https://azurlane.wikiru.jp/index.php?%A5%AB%A1%BC%A5&#47481;%A5&#47228;%A5%A8" TargetMode="External"/><Relationship Id="rId495" Type="http://schemas.openxmlformats.org/officeDocument/2006/relationships/hyperlink" Target="https://azurlane.wikiru.jp/index.php?Z23" TargetMode="External"/><Relationship Id="rId496" Type="http://schemas.openxmlformats.org/officeDocument/2006/relationships/hyperlink" Target="https://azurlane.wikiru.jp/index.php?Z1" TargetMode="External"/><Relationship Id="rId497" Type="http://schemas.openxmlformats.org/officeDocument/2006/relationships/hyperlink" Target="https://azurlane.wikiru.jp/index.php?%B0&#571;%B3" TargetMode="External"/><Relationship Id="rId498" Type="http://schemas.openxmlformats.org/officeDocument/2006/relationships/hyperlink" Target="https://azurlane.wikiru.jp/index.php?%B0%EF%C0%E7" TargetMode="External"/><Relationship Id="rId499" Type="http://schemas.openxmlformats.org/officeDocument/2006/relationships/hyperlink" Target="https://azurlane.wikiru.jp/index.php?%C2%C0%B8%B6" TargetMode="External"/><Relationship Id="rId500" Type="http://schemas.openxmlformats.org/officeDocument/2006/relationships/hyperlink" Target="https://azurlane.wikiru.jp/index.php?&#313;%BD%D5" TargetMode="External"/><Relationship Id="rId501" Type="http://schemas.openxmlformats.org/officeDocument/2006/relationships/hyperlink" Target="https://azurlane.wikiru.jp/index.php?&#491;%B3%A4" TargetMode="External"/><Relationship Id="rId502" Type="http://schemas.openxmlformats.org/officeDocument/2006/relationships/hyperlink" Target="https://azurlane.wikiru.jp/index.php?%C9%EF%BD%E7" TargetMode="External"/><Relationship Id="rId503" Type="http://schemas.openxmlformats.org/officeDocument/2006/relationships/hyperlink" Target="https://azurlane.wikiru.jp/index.php?&#703;%B3%A4" TargetMode="External"/><Relationship Id="rId504" Type="http://schemas.openxmlformats.org/officeDocument/2006/relationships/hyperlink" Target="https://azurlane.wikiru.jp/index.php?&#491;%B3%A4" TargetMode="External"/><Relationship Id="rId505" Type="http://schemas.openxmlformats.org/officeDocument/2006/relationships/hyperlink" Target="https://azurlane.wikiru.jp/index.php?&#703;%B3%A4" TargetMode="External"/><Relationship Id="rId506" Type="http://schemas.openxmlformats.org/officeDocument/2006/relationships/hyperlink" Target="https://azurlane.wikiru.jp/index.php?%A5%A2%A5%F4%A5%ED%A1%BC%A5%E9" TargetMode="External"/><Relationship Id="rId507" Type="http://schemas.openxmlformats.org/officeDocument/2006/relationships/hyperlink" Target="https://azurlane.wikiru.jp/index.php?%A5%AC%A5&#941089;%BC%A5%C8" TargetMode="External"/><Relationship Id="rId508" Type="http://schemas.openxmlformats.org/officeDocument/2006/relationships/hyperlink" Target="https://azurlane.wikiru.jp/index.php?%A5%B0%A5%ED%A5%BA%A5&#805;%A4" TargetMode="External"/><Relationship Id="rId509" Type="http://schemas.openxmlformats.org/officeDocument/2006/relationships/hyperlink" Target="https://azurlane.wikiru.jp/index.php?%A5%BD%A5&#1253;%A8%A5&#293;%AB%A5&#18534;%A5%ED%A5%B7%A5%A2" TargetMode="External"/><Relationship Id="rId510" Type="http://schemas.openxmlformats.org/officeDocument/2006/relationships/hyperlink" Target="https://azurlane.wikiru.jp/index.php?%A5%BF%A5%B7%A5&#22897;%A5%F3%A5%C8" TargetMode="External"/><Relationship Id="rId511" Type="http://schemas.openxmlformats.org/officeDocument/2006/relationships/hyperlink" Target="https://azurlane.wikiru.jp/index.php?%A5%BF%A5%B7%A5&#22897;%A5%F3%A5&#545;&#678;%CC&#700;%C1%F5%A1%CB" TargetMode="External"/><Relationship Id="rId512" Type="http://schemas.openxmlformats.org/officeDocument/2006/relationships/hyperlink" Target="https://azurlane.wikiru.jp/index.php?%A5%C1%A5%E3%A5&#1125;%A8%A5%D5" TargetMode="External"/><Relationship Id="rId513" Type="http://schemas.openxmlformats.org/officeDocument/2006/relationships/hyperlink" Target="https://azurlane.wikiru.jp/index.php?%A5&#1121;%BC%A5&#2021;%E3%A5%C1%A1%A6%A5%E1%A5&#47471;%A1%BC%A5%EA%A5%E4" TargetMode="External"/><Relationship Id="rId514" Type="http://schemas.openxmlformats.org/officeDocument/2006/relationships/hyperlink" Target="https://azurlane.wikiru.jp/index.php?%A5&#2021;&#941669;%AF" TargetMode="External"/><Relationship Id="rId515" Type="http://schemas.openxmlformats.org/officeDocument/2006/relationships/drawing" Target="../drawings/drawing1.xml"/><Relationship Id="rId516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17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2" ySplit="1" topLeftCell="C497" activePane="bottomRight" state="frozen"/>
      <selection pane="topLeft" activeCell="A1" activeCellId="0" sqref="A1"/>
      <selection pane="topRight" activeCell="C1" activeCellId="0" sqref="C1"/>
      <selection pane="bottomLeft" activeCell="A497" activeCellId="0" sqref="A497"/>
      <selection pane="bottomRight" activeCell="V317" activeCellId="0" sqref="V:V"/>
    </sheetView>
  </sheetViews>
  <sheetFormatPr defaultColWidth="8.546875" defaultRowHeight="13.5" zeroHeight="false" outlineLevelRow="0" outlineLevelCol="0"/>
  <cols>
    <col collapsed="false" customWidth="true" hidden="false" outlineLevel="0" max="1" min="1" style="0" width="21.62"/>
    <col collapsed="false" customWidth="true" hidden="false" outlineLevel="0" max="2" min="2" style="0" width="7.38"/>
    <col collapsed="false" customWidth="true" hidden="false" outlineLevel="0" max="4" min="3" style="0" width="4.26"/>
    <col collapsed="false" customWidth="true" hidden="false" outlineLevel="0" max="6" min="5" style="0" width="7.62"/>
    <col collapsed="false" customWidth="true" hidden="false" outlineLevel="0" max="7" min="7" style="0" width="4"/>
    <col collapsed="false" customWidth="true" hidden="false" outlineLevel="0" max="16" min="8" style="0" width="6.76"/>
    <col collapsed="false" customWidth="true" hidden="false" outlineLevel="0" max="17" min="17" style="0" width="5.5"/>
    <col collapsed="false" customWidth="true" hidden="false" outlineLevel="0" max="18" min="18" style="0" width="5.63"/>
    <col collapsed="false" customWidth="true" hidden="false" outlineLevel="0" max="19" min="19" style="0" width="5"/>
    <col collapsed="false" customWidth="true" hidden="false" outlineLevel="0" max="20" min="20" style="0" width="5.76"/>
    <col collapsed="false" customWidth="true" hidden="false" outlineLevel="0" max="21" min="21" style="0" width="5.37"/>
    <col collapsed="false" customWidth="true" hidden="false" outlineLevel="0" max="22" min="22" style="1" width="9.52"/>
    <col collapsed="false" customWidth="true" hidden="false" outlineLevel="0" max="23" min="23" style="1" width="8.75"/>
    <col collapsed="false" customWidth="true" hidden="false" outlineLevel="0" max="24" min="24" style="1" width="9.77"/>
    <col collapsed="false" customWidth="true" hidden="false" outlineLevel="0" max="25" min="25" style="1" width="11.71"/>
    <col collapsed="false" customWidth="true" hidden="false" outlineLevel="0" max="26" min="26" style="1" width="8.38"/>
  </cols>
  <sheetData>
    <row r="1" customFormat="false" ht="16.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customFormat="false" ht="33" hidden="false" customHeight="false" outlineLevel="0" collapsed="false">
      <c r="A2" s="5" t="s">
        <v>25</v>
      </c>
      <c r="B2" s="6" t="s">
        <v>26</v>
      </c>
      <c r="C2" s="6"/>
      <c r="D2" s="7" t="s">
        <v>27</v>
      </c>
      <c r="E2" s="8" t="s">
        <v>28</v>
      </c>
      <c r="F2" s="9" t="n">
        <v>6614</v>
      </c>
      <c r="G2" s="10" t="s">
        <v>29</v>
      </c>
      <c r="H2" s="9" t="n">
        <v>123</v>
      </c>
      <c r="I2" s="9" t="n">
        <v>0</v>
      </c>
      <c r="J2" s="9" t="n">
        <v>0</v>
      </c>
      <c r="K2" s="9" t="n">
        <v>49</v>
      </c>
      <c r="L2" s="9" t="n">
        <v>337</v>
      </c>
      <c r="M2" s="9" t="n">
        <v>419</v>
      </c>
      <c r="N2" s="9" t="n">
        <v>13</v>
      </c>
      <c r="O2" s="9" t="n">
        <v>0</v>
      </c>
      <c r="P2" s="9" t="n">
        <v>28</v>
      </c>
      <c r="Q2" s="9" t="n">
        <v>46</v>
      </c>
      <c r="R2" s="11" t="n">
        <f aca="false">MAX(テーブル3[[#This Row],[火力]],(テーブル3[[#This Row],[雷装]]/2),テーブル3[[#This Row],[航空]])</f>
        <v>419</v>
      </c>
      <c r="S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" s="12" t="n">
        <f aca="false">IF(AND(テーブル3[[#This Row],[主火力]]=テーブル3[[#This Row],[火力]],テーブル3[[#This Row],[艦種]]="駆逐"),テーブル3[[#This Row],[主火力]]*1.5,テーブル3[[#This Row],[主火力]])</f>
        <v>419</v>
      </c>
      <c r="U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" s="1" t="n">
        <f aca="false">((テーブル3[[#This Row],[主火力補正]]*4)+(テーブル3[[#This Row],[副火力補正]]*0.5))*((H2/3))/1000*VLOOKUP(E2,Sheet4!$A$2:$E$15,2,0)</f>
        <v>68.716</v>
      </c>
      <c r="W2" s="1" t="n">
        <f aca="false">(F2/IF(テーブル3[[#This Row],[装甲]]="軽",280,IF(テーブル3[[#This Row],[装甲]]="中",250,220)))*((テーブル3[[#This Row],[対空]]/400)+(K2*1.8)+(テーブル3[[#This Row],[速力]])+(Q2*0.1))*VLOOKUP(E2,Sheet4!$A$2:$E$15,3,0)/IF(OR(テーブル3[[#This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64.3634796</v>
      </c>
      <c r="X2" s="1" t="n">
        <f aca="false">((L2*3)+(テーブル3[[#This Row],[航空]]/15)+(O2/8)+(Q2*0.1))*VLOOKUP(E2,Sheet4!$A$2:$E$15,4,0)/12</f>
        <v>86.9611111111111</v>
      </c>
      <c r="Y2" s="1" t="n">
        <f aca="false">(((20-N2)-1)^2)/2*VLOOKUP(E2,Sheet4!$A$2:$E$15,5,0)</f>
        <v>18</v>
      </c>
    </row>
    <row r="3" customFormat="false" ht="33" hidden="false" customHeight="false" outlineLevel="0" collapsed="false">
      <c r="A3" s="5" t="s">
        <v>30</v>
      </c>
      <c r="B3" s="6" t="s">
        <v>26</v>
      </c>
      <c r="C3" s="6"/>
      <c r="D3" s="13" t="s">
        <v>31</v>
      </c>
      <c r="E3" s="14" t="s">
        <v>32</v>
      </c>
      <c r="F3" s="9" t="n">
        <v>1763</v>
      </c>
      <c r="G3" s="10" t="s">
        <v>33</v>
      </c>
      <c r="H3" s="9" t="n">
        <v>207</v>
      </c>
      <c r="I3" s="9" t="n">
        <v>70</v>
      </c>
      <c r="J3" s="9" t="n">
        <v>468</v>
      </c>
      <c r="K3" s="9" t="n">
        <v>190</v>
      </c>
      <c r="L3" s="9" t="n">
        <v>165</v>
      </c>
      <c r="M3" s="9" t="n">
        <v>0</v>
      </c>
      <c r="N3" s="9" t="n">
        <v>9</v>
      </c>
      <c r="O3" s="9" t="n">
        <v>207</v>
      </c>
      <c r="P3" s="9" t="n">
        <v>40</v>
      </c>
      <c r="Q3" s="9" t="n">
        <v>87</v>
      </c>
      <c r="R3" s="11" t="n">
        <f aca="false">MAX(テーブル3[[#This Row],[火力]],(テーブル3[[#This Row],[雷装]]/2),テーブル3[[#This Row],[航空]])</f>
        <v>234</v>
      </c>
      <c r="S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70</v>
      </c>
      <c r="T3" s="12" t="n">
        <f aca="false">IF(AND(テーブル3[[#This Row],[主火力]]=テーブル3[[#This Row],[火力]],テーブル3[[#This Row],[艦種]]="駆逐"),テーブル3[[#This Row],[主火力]]*1.5,テーブル3[[#This Row],[主火力]])</f>
        <v>234</v>
      </c>
      <c r="U3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3" s="1" t="n">
        <f aca="false">((テーブル3[[#This Row],[主火力補正]]*4)+(テーブル3[[#This Row],[副火力補正]]*0.5))*((H3/3))/1000*VLOOKUP(E3,Sheet4!$A$2:$E$15,2,0)</f>
        <v>68.2065</v>
      </c>
      <c r="W3" s="1" t="n">
        <f aca="false">(F3/IF(テーブル3[[#This Row],[装甲]]="軽",280,IF(テーブル3[[#This Row],[装甲]]="中",250,220)))*((テーブル3[[#This Row],[対空]]/400)+(K3*1.8)+(テーブル3[[#This Row],[速力]])+(Q3*0.1))*VLOOKUP(E3,Sheet4!$A$2:$E$15,3,0)/IF(OR(テーブル3[[#This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61.5652979910714</v>
      </c>
      <c r="X3" s="1" t="n">
        <f aca="false">((L3*3)+(テーブル3[[#This Row],[航空]]/15)+(O3/8)+(Q3*0.1))*VLOOKUP(E3,Sheet4!$A$2:$E$15,4,0)/12</f>
        <v>44.13125</v>
      </c>
      <c r="Y3" s="1" t="n">
        <f aca="false">(((20-N3)-1)^2)/2*VLOOKUP(E3,Sheet4!$A$2:$E$15,5,0)</f>
        <v>50</v>
      </c>
    </row>
    <row r="4" customFormat="false" ht="33" hidden="false" customHeight="false" outlineLevel="0" collapsed="false">
      <c r="A4" s="5" t="s">
        <v>34</v>
      </c>
      <c r="B4" s="6" t="s">
        <v>26</v>
      </c>
      <c r="C4" s="6"/>
      <c r="D4" s="13" t="s">
        <v>31</v>
      </c>
      <c r="E4" s="15" t="s">
        <v>35</v>
      </c>
      <c r="F4" s="9" t="n">
        <v>5178</v>
      </c>
      <c r="G4" s="10" t="s">
        <v>29</v>
      </c>
      <c r="H4" s="9" t="n">
        <v>174</v>
      </c>
      <c r="I4" s="9" t="n">
        <v>0</v>
      </c>
      <c r="J4" s="9" t="n">
        <v>0</v>
      </c>
      <c r="K4" s="9" t="n">
        <v>68</v>
      </c>
      <c r="L4" s="9" t="n">
        <v>255</v>
      </c>
      <c r="M4" s="9" t="n">
        <v>311</v>
      </c>
      <c r="N4" s="9" t="n">
        <v>11</v>
      </c>
      <c r="O4" s="9" t="n">
        <v>72</v>
      </c>
      <c r="P4" s="9" t="n">
        <v>26</v>
      </c>
      <c r="Q4" s="9" t="n">
        <v>85</v>
      </c>
      <c r="R4" s="11" t="n">
        <f aca="false">MAX(テーブル3[[#This Row],[火力]],(テーブル3[[#This Row],[雷装]]/2),テーブル3[[#This Row],[航空]])</f>
        <v>311</v>
      </c>
      <c r="S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" s="12" t="n">
        <f aca="false">IF(AND(テーブル3[[#This Row],[主火力]]=テーブル3[[#This Row],[火力]],テーブル3[[#This Row],[艦種]]="駆逐"),テーブル3[[#This Row],[主火力]]*1.5,テーブル3[[#This Row],[主火力]])</f>
        <v>311</v>
      </c>
      <c r="U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" s="1" t="n">
        <f aca="false">((テーブル3[[#This Row],[主火力補正]]*4)+(テーブル3[[#This Row],[副火力補正]]*0.5))*((H4/3))/1000*VLOOKUP(E4,Sheet4!$A$2:$E$15,2,0)</f>
        <v>72.152</v>
      </c>
      <c r="W4" s="1" t="n">
        <f aca="false">(F4/IF(テーブル3[[#This Row],[装甲]]="軽",280,IF(テーブル3[[#This Row],[装甲]]="中",250,220)))*((テーブル3[[#This Row],[対空]]/400)+(K4*1.8)+(テーブル3[[#This Row],[速力]])+(Q4*0.1))*VLOOKUP(E4,Sheet4!$A$2:$E$15,3,0)/IF(OR(テーブル3[[#This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65.258334</v>
      </c>
      <c r="X4" s="1" t="n">
        <f aca="false">((L4*3)+(テーブル3[[#This Row],[航空]]/15)+(O4/8)+(Q4*0.1))*VLOOKUP(E4,Sheet4!$A$2:$E$15,4,0)/12</f>
        <v>66.9361111111111</v>
      </c>
      <c r="Y4" s="1" t="n">
        <f aca="false">(((20-N4)-1)^2)/2*VLOOKUP(E4,Sheet4!$A$2:$E$15,5,0)</f>
        <v>32</v>
      </c>
      <c r="Z4" s="11"/>
    </row>
    <row r="5" customFormat="false" ht="33" hidden="false" customHeight="false" outlineLevel="0" collapsed="false">
      <c r="A5" s="5" t="s">
        <v>36</v>
      </c>
      <c r="B5" s="6" t="s">
        <v>26</v>
      </c>
      <c r="C5" s="6"/>
      <c r="D5" s="13" t="s">
        <v>31</v>
      </c>
      <c r="E5" s="8" t="s">
        <v>28</v>
      </c>
      <c r="F5" s="9" t="n">
        <v>6373</v>
      </c>
      <c r="G5" s="10" t="s">
        <v>29</v>
      </c>
      <c r="H5" s="9" t="n">
        <v>117</v>
      </c>
      <c r="I5" s="9" t="n">
        <v>0</v>
      </c>
      <c r="J5" s="9" t="n">
        <v>0</v>
      </c>
      <c r="K5" s="9" t="n">
        <v>47</v>
      </c>
      <c r="L5" s="9" t="n">
        <v>288</v>
      </c>
      <c r="M5" s="9" t="n">
        <v>374</v>
      </c>
      <c r="N5" s="9" t="n">
        <v>12</v>
      </c>
      <c r="O5" s="9" t="n">
        <v>0</v>
      </c>
      <c r="P5" s="9" t="n">
        <v>26</v>
      </c>
      <c r="Q5" s="9" t="n">
        <v>53</v>
      </c>
      <c r="R5" s="11" t="n">
        <f aca="false">MAX(テーブル3[[#This Row],[火力]],(テーブル3[[#This Row],[雷装]]/2),テーブル3[[#This Row],[航空]])</f>
        <v>374</v>
      </c>
      <c r="S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" s="12" t="n">
        <f aca="false">IF(AND(テーブル3[[#This Row],[主火力]]=テーブル3[[#This Row],[火力]],テーブル3[[#This Row],[艦種]]="駆逐"),テーブル3[[#This Row],[主火力]]*1.5,テーブル3[[#This Row],[主火力]])</f>
        <v>374</v>
      </c>
      <c r="U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" s="1" t="n">
        <f aca="false">((テーブル3[[#This Row],[主火力補正]]*4)+(テーブル3[[#This Row],[副火力補正]]*0.5))*((H5/3))/1000*VLOOKUP(E5,Sheet4!$A$2:$E$15,2,0)</f>
        <v>58.344</v>
      </c>
      <c r="W5" s="1" t="n">
        <f aca="false">(F5/IF(テーブル3[[#This Row],[装甲]]="軽",280,IF(テーブル3[[#This Row],[装甲]]="中",250,220)))*((テーブル3[[#This Row],[対空]]/400)+(K5*1.8)+(テーブル3[[#This Row],[速力]])+(Q5*0.1))*VLOOKUP(E5,Sheet4!$A$2:$E$15,3,0)/IF(OR(テーブル3[[#This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59.4575408</v>
      </c>
      <c r="X5" s="1" t="n">
        <f aca="false">((L5*3)+(テーブル3[[#This Row],[航空]]/15)+(O5/8)+(Q5*0.1))*VLOOKUP(E5,Sheet4!$A$2:$E$15,4,0)/12</f>
        <v>74.5194444444444</v>
      </c>
      <c r="Y5" s="1" t="n">
        <f aca="false">(((20-N5)-1)^2)/2*VLOOKUP(E5,Sheet4!$A$2:$E$15,5,0)</f>
        <v>24.5</v>
      </c>
    </row>
    <row r="6" customFormat="false" ht="33" hidden="false" customHeight="false" outlineLevel="0" collapsed="false">
      <c r="A6" s="5" t="s">
        <v>37</v>
      </c>
      <c r="B6" s="6" t="s">
        <v>26</v>
      </c>
      <c r="C6" s="6"/>
      <c r="D6" s="7" t="s">
        <v>27</v>
      </c>
      <c r="E6" s="14" t="s">
        <v>32</v>
      </c>
      <c r="F6" s="9" t="n">
        <v>1830</v>
      </c>
      <c r="G6" s="10" t="s">
        <v>33</v>
      </c>
      <c r="H6" s="9" t="n">
        <v>217</v>
      </c>
      <c r="I6" s="9" t="n">
        <v>76</v>
      </c>
      <c r="J6" s="9" t="n">
        <v>484</v>
      </c>
      <c r="K6" s="9" t="n">
        <v>191</v>
      </c>
      <c r="L6" s="9" t="n">
        <v>178</v>
      </c>
      <c r="M6" s="9" t="n">
        <v>201</v>
      </c>
      <c r="N6" s="9" t="n">
        <v>10</v>
      </c>
      <c r="O6" s="9" t="n">
        <v>200</v>
      </c>
      <c r="P6" s="9" t="n">
        <v>40</v>
      </c>
      <c r="Q6" s="9" t="n">
        <v>69</v>
      </c>
      <c r="R6" s="11" t="n">
        <f aca="false">MAX(テーブル3[[#This Row],[火力]],(テーブル3[[#This Row],[雷装]]/2),テーブル3[[#This Row],[航空]])</f>
        <v>242</v>
      </c>
      <c r="S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201</v>
      </c>
      <c r="T6" s="12" t="n">
        <f aca="false">IF(AND(テーブル3[[#This Row],[主火力]]=テーブル3[[#This Row],[火力]],テーブル3[[#This Row],[艦種]]="駆逐"),テーブル3[[#This Row],[主火力]]*1.5,テーブル3[[#This Row],[主火力]])</f>
        <v>242</v>
      </c>
      <c r="U6" s="12" t="n">
        <f aca="false">IF(AND(テーブル3[[#This Row],[艦種]]="駆逐",テーブル3[[#This Row],[副火力]]=テーブル3[[#This Row],[火力]]),テーブル3[[#This Row],[副火力]]*1.5,テーブル3[[#This Row],[副火力]])</f>
        <v>201</v>
      </c>
      <c r="V6" s="1" t="n">
        <f aca="false">((テーブル3[[#This Row],[主火力補正]]*4)+(テーブル3[[#This Row],[副火力補正]]*0.5))*((H6/3))/1000*VLOOKUP(E6,Sheet4!$A$2:$E$15,2,0)</f>
        <v>77.2881666666667</v>
      </c>
      <c r="W6" s="1" t="n">
        <f aca="false">(F6/IF(テーブル3[[#This Row],[装甲]]="軽",280,IF(テーブル3[[#This Row],[装甲]]="中",250,220)))*((テーブル3[[#This Row],[対空]]/400)+(K6*1.8)+(テーブル3[[#This Row],[速力]])+(Q6*0.1))*VLOOKUP(E6,Sheet4!$A$2:$E$15,3,0)/IF(OR(テーブル3[[#This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63.9102991071429</v>
      </c>
      <c r="X6" s="1" t="n">
        <f aca="false">((L6*3)+(テーブル3[[#This Row],[航空]]/15)+(O6/8)+(Q6*0.1))*VLOOKUP(E6,Sheet4!$A$2:$E$15,4,0)/12</f>
        <v>48.275</v>
      </c>
      <c r="Y6" s="1" t="n">
        <f aca="false">(((20-N6)-1)^2)/2*VLOOKUP(E6,Sheet4!$A$2:$E$15,5,0)</f>
        <v>40.5</v>
      </c>
    </row>
    <row r="7" customFormat="false" ht="33" hidden="false" customHeight="false" outlineLevel="0" collapsed="false">
      <c r="A7" s="5" t="s">
        <v>38</v>
      </c>
      <c r="B7" s="6" t="s">
        <v>26</v>
      </c>
      <c r="C7" s="6"/>
      <c r="D7" s="13" t="s">
        <v>31</v>
      </c>
      <c r="E7" s="16" t="s">
        <v>39</v>
      </c>
      <c r="F7" s="9" t="n">
        <v>4168</v>
      </c>
      <c r="G7" s="10" t="s">
        <v>33</v>
      </c>
      <c r="H7" s="9" t="n">
        <v>174</v>
      </c>
      <c r="I7" s="9" t="n">
        <v>234</v>
      </c>
      <c r="J7" s="9" t="n">
        <v>0</v>
      </c>
      <c r="K7" s="9" t="n">
        <v>50</v>
      </c>
      <c r="L7" s="9" t="n">
        <v>197</v>
      </c>
      <c r="M7" s="9" t="n">
        <v>0</v>
      </c>
      <c r="N7" s="9" t="n">
        <v>11</v>
      </c>
      <c r="O7" s="9" t="n">
        <v>0</v>
      </c>
      <c r="P7" s="9" t="n">
        <v>26</v>
      </c>
      <c r="Q7" s="9" t="n">
        <v>65</v>
      </c>
      <c r="R7" s="11" t="n">
        <f aca="false">MAX(テーブル3[[#This Row],[火力]],(テーブル3[[#This Row],[雷装]]/2),テーブル3[[#This Row],[航空]])</f>
        <v>234</v>
      </c>
      <c r="S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117</v>
      </c>
      <c r="T7" s="12" t="n">
        <f aca="false">IF(AND(テーブル3[[#This Row],[主火力]]=テーブル3[[#This Row],[火力]],テーブル3[[#This Row],[艦種]]="駆逐"),テーブル3[[#This Row],[主火力]]*1.5,テーブル3[[#This Row],[主火力]])</f>
        <v>234</v>
      </c>
      <c r="U7" s="12" t="n">
        <f aca="false">IF(AND(テーブル3[[#This Row],[艦種]]="駆逐",テーブル3[[#This Row],[副火力]]=テーブル3[[#This Row],[火力]]),テーブル3[[#This Row],[副火力]]*1.5,テーブル3[[#This Row],[副火力]])</f>
        <v>117</v>
      </c>
      <c r="V7" s="1" t="n">
        <f aca="false">((テーブル3[[#This Row],[主火力補正]]*4)+(テーブル3[[#This Row],[副火力補正]]*0.5))*((H7/3))/1000*VLOOKUP(E7,Sheet4!$A$2:$E$15,2,0)</f>
        <v>57.681</v>
      </c>
      <c r="W7" s="1" t="n">
        <f aca="false">(F7/IF(テーブル3[[#This Row],[装甲]]="軽",280,IF(テーブル3[[#This Row],[装甲]]="中",250,220)))*((テーブル3[[#This Row],[対空]]/400)+(K7*1.8)+(テーブル3[[#This Row],[速力]])+(Q7*0.1))*VLOOKUP(E7,Sheet4!$A$2:$E$15,3,0)/IF(OR(テーブル3[[#This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45.7707803571429</v>
      </c>
      <c r="X7" s="1" t="n">
        <f aca="false">((L7*3)+(テーブル3[[#This Row],[航空]]/15)+(O7/8)+(Q7*0.1))*VLOOKUP(E7,Sheet4!$A$2:$E$15,4,0)/12</f>
        <v>49.7916666666667</v>
      </c>
      <c r="Y7" s="1" t="n">
        <f aca="false">(((20-N7)-1)^2)/2*VLOOKUP(E7,Sheet4!$A$2:$E$15,5,0)</f>
        <v>32</v>
      </c>
    </row>
    <row r="8" customFormat="false" ht="33" hidden="false" customHeight="false" outlineLevel="0" collapsed="false">
      <c r="A8" s="5" t="s">
        <v>40</v>
      </c>
      <c r="B8" s="6" t="s">
        <v>26</v>
      </c>
      <c r="C8" s="6"/>
      <c r="D8" s="7" t="s">
        <v>27</v>
      </c>
      <c r="E8" s="17" t="s">
        <v>41</v>
      </c>
      <c r="F8" s="9" t="n">
        <v>1681</v>
      </c>
      <c r="G8" s="10" t="s">
        <v>33</v>
      </c>
      <c r="H8" s="9" t="n">
        <v>109</v>
      </c>
      <c r="I8" s="9" t="n">
        <v>65</v>
      </c>
      <c r="J8" s="9" t="n">
        <v>539</v>
      </c>
      <c r="K8" s="9" t="n">
        <v>45</v>
      </c>
      <c r="L8" s="9" t="n">
        <v>0</v>
      </c>
      <c r="M8" s="9" t="n">
        <v>0</v>
      </c>
      <c r="N8" s="9" t="n">
        <v>7</v>
      </c>
      <c r="O8" s="9" t="n">
        <v>0</v>
      </c>
      <c r="P8" s="9" t="n">
        <v>18</v>
      </c>
      <c r="Q8" s="9" t="n">
        <v>64</v>
      </c>
      <c r="R8" s="11" t="n">
        <f aca="false">MAX(テーブル3[[#This Row],[火力]],(テーブル3[[#This Row],[雷装]]/2),テーブル3[[#This Row],[航空]])</f>
        <v>269.5</v>
      </c>
      <c r="S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8" s="12" t="n">
        <f aca="false">IF(AND(テーブル3[[#This Row],[主火力]]=テーブル3[[#This Row],[火力]],テーブル3[[#This Row],[艦種]]="駆逐"),テーブル3[[#This Row],[主火力]]*1.5,テーブル3[[#This Row],[主火力]])</f>
        <v>269.5</v>
      </c>
      <c r="U8" s="12" t="n">
        <f aca="false">IF(AND(テーブル3[[#This Row],[艦種]]="駆逐",テーブル3[[#This Row],[副火力]]=テーブル3[[#This Row],[火力]]),テーブル3[[#This Row],[副火力]]*1.5,テーブル3[[#This Row],[副火力]])</f>
        <v>65</v>
      </c>
      <c r="V8" s="1" t="n">
        <f aca="false">((テーブル3[[#This Row],[主火力補正]]*4)+(テーブル3[[#This Row],[副火力補正]]*0.5))*((H8/3))/1000*VLOOKUP(E8,Sheet4!$A$2:$E$15,2,0)</f>
        <v>40.3481666666667</v>
      </c>
      <c r="W8" s="1" t="n">
        <f aca="false">(F8/IF(テーブル3[[#This Row],[装甲]]="軽",280,IF(テーブル3[[#This Row],[装甲]]="中",250,220)))*((テーブル3[[#This Row],[対空]]/400)+(K8*1.8)+(テーブル3[[#This Row],[速力]])+(Q8*0.1))*VLOOKUP(E8,Sheet4!$A$2:$E$15,3,0)/IF(OR(テーブル3[[#This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15.8194107142857</v>
      </c>
      <c r="X8" s="1" t="n">
        <f aca="false">((L8*3)+(テーブル3[[#This Row],[航空]]/15)+(O8/8)+(Q8*0.1))*VLOOKUP(E8,Sheet4!$A$2:$E$15,4,0)/12</f>
        <v>0.533333333333333</v>
      </c>
      <c r="Y8" s="1" t="n">
        <f aca="false">(((20-N8)-1)^2)/2*VLOOKUP(E8,Sheet4!$A$2:$E$15,5,0)</f>
        <v>72</v>
      </c>
      <c r="Z8" s="11"/>
    </row>
    <row r="9" customFormat="false" ht="33" hidden="false" customHeight="false" outlineLevel="0" collapsed="false">
      <c r="A9" s="5" t="s">
        <v>42</v>
      </c>
      <c r="B9" s="6" t="s">
        <v>43</v>
      </c>
      <c r="C9" s="6"/>
      <c r="D9" s="13" t="s">
        <v>31</v>
      </c>
      <c r="E9" s="14" t="s">
        <v>32</v>
      </c>
      <c r="F9" s="9" t="n">
        <v>1768</v>
      </c>
      <c r="G9" s="10" t="s">
        <v>33</v>
      </c>
      <c r="H9" s="9" t="n">
        <v>201</v>
      </c>
      <c r="I9" s="9" t="n">
        <v>74</v>
      </c>
      <c r="J9" s="9" t="n">
        <v>473</v>
      </c>
      <c r="K9" s="9" t="n">
        <v>194</v>
      </c>
      <c r="L9" s="9" t="n">
        <v>167</v>
      </c>
      <c r="M9" s="9" t="n">
        <v>0</v>
      </c>
      <c r="N9" s="9" t="n">
        <v>9</v>
      </c>
      <c r="O9" s="9" t="n">
        <v>223</v>
      </c>
      <c r="P9" s="9" t="n">
        <v>42</v>
      </c>
      <c r="Q9" s="9" t="n">
        <v>66</v>
      </c>
      <c r="R9" s="11" t="n">
        <f aca="false">MAX(テーブル3[[#This Row],[火力]],(テーブル3[[#This Row],[雷装]]/2),テーブル3[[#This Row],[航空]])</f>
        <v>236.5</v>
      </c>
      <c r="S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74</v>
      </c>
      <c r="T9" s="12" t="n">
        <f aca="false">IF(AND(テーブル3[[#This Row],[主火力]]=テーブル3[[#This Row],[火力]],テーブル3[[#This Row],[艦種]]="駆逐"),テーブル3[[#This Row],[主火力]]*1.5,テーブル3[[#This Row],[主火力]])</f>
        <v>236.5</v>
      </c>
      <c r="U9" s="12" t="n">
        <f aca="false">IF(AND(テーブル3[[#This Row],[艦種]]="駆逐",テーブル3[[#This Row],[副火力]]=テーブル3[[#This Row],[火力]]),テーブル3[[#This Row],[副火力]]*1.5,テーブル3[[#This Row],[副火力]])</f>
        <v>111</v>
      </c>
      <c r="V9" s="1" t="n">
        <f aca="false">((テーブル3[[#This Row],[主火力補正]]*4)+(テーブル3[[#This Row],[副火力補正]]*0.5))*((H9/3))/1000*VLOOKUP(E9,Sheet4!$A$2:$E$15,2,0)</f>
        <v>67.1005</v>
      </c>
      <c r="W9" s="1" t="n">
        <f aca="false">(F9/IF(テーブル3[[#This Row],[装甲]]="軽",280,IF(テーブル3[[#This Row],[装甲]]="中",250,220)))*((テーブル3[[#This Row],[対空]]/400)+(K9*1.8)+(テーブル3[[#This Row],[速力]])+(Q9*0.1))*VLOOKUP(E9,Sheet4!$A$2:$E$15,3,0)/IF(OR(テーブル3[[#This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62.8614767857143</v>
      </c>
      <c r="X9" s="1" t="n">
        <f aca="false">((L9*3)+(テーブル3[[#This Row],[航空]]/15)+(O9/8)+(Q9*0.1))*VLOOKUP(E9,Sheet4!$A$2:$E$15,4,0)/12</f>
        <v>44.6229166666667</v>
      </c>
      <c r="Y9" s="1" t="n">
        <f aca="false">(((20-N9)-1)^2)/2*VLOOKUP(E9,Sheet4!$A$2:$E$15,5,0)</f>
        <v>50</v>
      </c>
    </row>
    <row r="10" customFormat="false" ht="33" hidden="false" customHeight="false" outlineLevel="0" collapsed="false">
      <c r="A10" s="5" t="s">
        <v>44</v>
      </c>
      <c r="B10" s="6" t="s">
        <v>43</v>
      </c>
      <c r="C10" s="6"/>
      <c r="D10" s="7" t="s">
        <v>27</v>
      </c>
      <c r="E10" s="8" t="s">
        <v>28</v>
      </c>
      <c r="F10" s="9" t="n">
        <v>6626</v>
      </c>
      <c r="G10" s="10" t="s">
        <v>29</v>
      </c>
      <c r="H10" s="9" t="n">
        <v>120</v>
      </c>
      <c r="I10" s="9" t="n">
        <v>0</v>
      </c>
      <c r="J10" s="9" t="n">
        <v>0</v>
      </c>
      <c r="K10" s="9" t="n">
        <v>37</v>
      </c>
      <c r="L10" s="9" t="n">
        <v>323</v>
      </c>
      <c r="M10" s="9" t="n">
        <v>410</v>
      </c>
      <c r="N10" s="9" t="n">
        <v>13</v>
      </c>
      <c r="O10" s="9" t="n">
        <v>0</v>
      </c>
      <c r="P10" s="9" t="n">
        <v>32</v>
      </c>
      <c r="Q10" s="9" t="n">
        <v>66</v>
      </c>
      <c r="R10" s="11" t="n">
        <f aca="false">MAX(テーブル3[[#This Row],[火力]],(テーブル3[[#This Row],[雷装]]/2),テーブル3[[#This Row],[航空]])</f>
        <v>410</v>
      </c>
      <c r="S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0" s="12" t="n">
        <f aca="false">IF(AND(テーブル3[[#This Row],[主火力]]=テーブル3[[#This Row],[火力]],テーブル3[[#This Row],[艦種]]="駆逐"),テーブル3[[#This Row],[主火力]]*1.5,テーブル3[[#This Row],[主火力]])</f>
        <v>410</v>
      </c>
      <c r="U1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0" s="1" t="n">
        <f aca="false">((テーブル3[[#This Row],[主火力補正]]*4)+(テーブル3[[#This Row],[副火力補正]]*0.5))*((H10/3))/1000*VLOOKUP(E10,Sheet4!$A$2:$E$15,2,0)</f>
        <v>65.6</v>
      </c>
      <c r="W10" s="1" t="n">
        <f aca="false">(F10/IF(テーブル3[[#This Row],[装甲]]="軽",280,IF(テーブル3[[#This Row],[装甲]]="中",250,220)))*((テーブル3[[#This Row],[対空]]/400)+(K10*1.8)+(テーブル3[[#This Row],[速力]])+(Q10*0.1))*VLOOKUP(E10,Sheet4!$A$2:$E$15,3,0)/IF(OR(テーブル3[[#This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56.1924556</v>
      </c>
      <c r="X10" s="1" t="n">
        <f aca="false">((L10*3)+(テーブル3[[#This Row],[航空]]/15)+(O10/8)+(Q10*0.1))*VLOOKUP(E10,Sheet4!$A$2:$E$15,4,0)/12</f>
        <v>83.5777777777778</v>
      </c>
      <c r="Y10" s="1" t="n">
        <f aca="false">(((20-N10)-1)^2)/2*VLOOKUP(E10,Sheet4!$A$2:$E$15,5,0)</f>
        <v>18</v>
      </c>
    </row>
    <row r="11" customFormat="false" ht="33" hidden="false" customHeight="false" outlineLevel="0" collapsed="false">
      <c r="A11" s="5" t="s">
        <v>45</v>
      </c>
      <c r="B11" s="6" t="s">
        <v>43</v>
      </c>
      <c r="C11" s="6"/>
      <c r="D11" s="7" t="s">
        <v>27</v>
      </c>
      <c r="E11" s="16" t="s">
        <v>39</v>
      </c>
      <c r="F11" s="9" t="n">
        <v>5020</v>
      </c>
      <c r="G11" s="10" t="s">
        <v>29</v>
      </c>
      <c r="H11" s="9" t="n">
        <v>175</v>
      </c>
      <c r="I11" s="9" t="n">
        <v>255</v>
      </c>
      <c r="J11" s="9" t="n">
        <v>0</v>
      </c>
      <c r="K11" s="9" t="n">
        <v>53</v>
      </c>
      <c r="L11" s="9" t="n">
        <v>225</v>
      </c>
      <c r="M11" s="9" t="n">
        <v>0</v>
      </c>
      <c r="N11" s="9" t="n">
        <v>12</v>
      </c>
      <c r="O11" s="9" t="n">
        <v>0</v>
      </c>
      <c r="P11" s="9" t="n">
        <v>28</v>
      </c>
      <c r="Q11" s="9" t="n">
        <v>66</v>
      </c>
      <c r="R11" s="11" t="n">
        <f aca="false">MAX(テーブル3[[#This Row],[火力]],(テーブル3[[#This Row],[雷装]]/2),テーブル3[[#This Row],[航空]])</f>
        <v>255</v>
      </c>
      <c r="S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127.5</v>
      </c>
      <c r="T11" s="12" t="n">
        <f aca="false">IF(AND(テーブル3[[#This Row],[主火力]]=テーブル3[[#This Row],[火力]],テーブル3[[#This Row],[艦種]]="駆逐"),テーブル3[[#This Row],[主火力]]*1.5,テーブル3[[#This Row],[主火力]])</f>
        <v>255</v>
      </c>
      <c r="U11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1" s="1" t="n">
        <f aca="false">((テーブル3[[#This Row],[主火力補正]]*4)+(テーブル3[[#This Row],[副火力補正]]*0.5))*((H11/3))/1000*VLOOKUP(E11,Sheet4!$A$2:$E$15,2,0)</f>
        <v>63.21875</v>
      </c>
      <c r="W11" s="1" t="n">
        <f aca="false">(F11/IF(テーブル3[[#This Row],[装甲]]="軽",280,IF(テーブル3[[#This Row],[装甲]]="中",250,220)))*((テーブル3[[#This Row],[対空]]/400)+(K11*1.8)+(テーブル3[[#This Row],[速力]])+(Q11*0.1))*VLOOKUP(E11,Sheet4!$A$2:$E$15,3,0)/IF(OR(テーブル3[[#This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65.542375</v>
      </c>
      <c r="X11" s="1" t="n">
        <f aca="false">((L11*3)+(テーブル3[[#This Row],[航空]]/15)+(O11/8)+(Q11*0.1))*VLOOKUP(E11,Sheet4!$A$2:$E$15,4,0)/12</f>
        <v>56.8</v>
      </c>
      <c r="Y11" s="1" t="n">
        <f aca="false">(((20-N11)-1)^2)/2*VLOOKUP(E11,Sheet4!$A$2:$E$15,5,0)</f>
        <v>24.5</v>
      </c>
    </row>
    <row r="12" customFormat="false" ht="33" hidden="false" customHeight="false" outlineLevel="0" collapsed="false">
      <c r="A12" s="5" t="s">
        <v>46</v>
      </c>
      <c r="B12" s="6" t="s">
        <v>43</v>
      </c>
      <c r="C12" s="6"/>
      <c r="D12" s="7" t="s">
        <v>27</v>
      </c>
      <c r="E12" s="18" t="s">
        <v>47</v>
      </c>
      <c r="F12" s="9" t="n">
        <v>7648</v>
      </c>
      <c r="G12" s="10" t="s">
        <v>48</v>
      </c>
      <c r="H12" s="9" t="n">
        <v>124</v>
      </c>
      <c r="I12" s="9" t="n">
        <v>409</v>
      </c>
      <c r="J12" s="9" t="n">
        <v>212</v>
      </c>
      <c r="K12" s="9" t="n">
        <v>30</v>
      </c>
      <c r="L12" s="9" t="n">
        <v>199</v>
      </c>
      <c r="M12" s="9" t="n">
        <v>0</v>
      </c>
      <c r="N12" s="9" t="n">
        <v>15</v>
      </c>
      <c r="O12" s="9" t="n">
        <v>0</v>
      </c>
      <c r="P12" s="9" t="n">
        <v>26</v>
      </c>
      <c r="Q12" s="9" t="n">
        <v>66</v>
      </c>
      <c r="R12" s="11" t="n">
        <f aca="false">MAX(テーブル3[[#This Row],[火力]],(テーブル3[[#This Row],[雷装]]/2),テーブル3[[#This Row],[航空]])</f>
        <v>409</v>
      </c>
      <c r="S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212</v>
      </c>
      <c r="T12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12" s="12" t="n">
        <f aca="false">IF(AND(テーブル3[[#This Row],[艦種]]="駆逐",テーブル3[[#This Row],[副火力]]=テーブル3[[#This Row],[火力]]),テーブル3[[#This Row],[副火力]]*1.5,テーブル3[[#This Row],[副火力]])</f>
        <v>212</v>
      </c>
      <c r="V12" s="1" t="n">
        <f aca="false">((テーブル3[[#This Row],[主火力補正]]*4)+(テーブル3[[#This Row],[副火力補正]]*0.5))*((H12/3))/1000*VLOOKUP(E12,Sheet4!$A$2:$E$15,2,0)</f>
        <v>72.0026666666667</v>
      </c>
      <c r="W12" s="1" t="n">
        <f aca="false">(F12/IF(テーブル3[[#This Row],[装甲]]="軽",280,IF(テーブル3[[#This Row],[装甲]]="中",250,220)))*((テーブル3[[#This Row],[対空]]/400)+(K12*1.8)+(テーブル3[[#This Row],[速力]])+(Q12*0.1))*VLOOKUP(E12,Sheet4!$A$2:$E$15,3,0)/IF(OR(テーブル3[[#This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60.5565163636364</v>
      </c>
      <c r="X12" s="1" t="n">
        <f aca="false">((L12*3)+(テーブル3[[#This Row],[航空]]/15)+(O12/8)+(Q12*0.1))*VLOOKUP(E12,Sheet4!$A$2:$E$15,4,0)/12</f>
        <v>50.3</v>
      </c>
      <c r="Y12" s="1" t="n">
        <f aca="false">(((20-N12)-1)^2)/2*VLOOKUP(E12,Sheet4!$A$2:$E$15,5,0)</f>
        <v>8</v>
      </c>
    </row>
    <row r="13" customFormat="false" ht="33" hidden="false" customHeight="false" outlineLevel="0" collapsed="false">
      <c r="A13" s="5" t="s">
        <v>49</v>
      </c>
      <c r="B13" s="19" t="s">
        <v>50</v>
      </c>
      <c r="C13" s="20" t="s">
        <v>51</v>
      </c>
      <c r="D13" s="7" t="s">
        <v>27</v>
      </c>
      <c r="E13" s="21" t="s">
        <v>52</v>
      </c>
      <c r="F13" s="9" t="n">
        <v>3425</v>
      </c>
      <c r="G13" s="10" t="s">
        <v>33</v>
      </c>
      <c r="H13" s="9" t="n">
        <v>178</v>
      </c>
      <c r="I13" s="9" t="n">
        <v>191</v>
      </c>
      <c r="J13" s="9" t="n">
        <v>298</v>
      </c>
      <c r="K13" s="9" t="n">
        <v>117</v>
      </c>
      <c r="L13" s="9" t="n">
        <v>327</v>
      </c>
      <c r="M13" s="9" t="n">
        <v>0</v>
      </c>
      <c r="N13" s="9" t="n">
        <v>10</v>
      </c>
      <c r="O13" s="9" t="n">
        <v>144</v>
      </c>
      <c r="P13" s="9" t="n">
        <v>34</v>
      </c>
      <c r="Q13" s="9" t="n">
        <v>67</v>
      </c>
      <c r="R13" s="11" t="n">
        <f aca="false">MAX(テーブル3[[#This Row],[火力]],(テーブル3[[#This Row],[雷装]]/2),テーブル3[[#This Row],[航空]])</f>
        <v>191</v>
      </c>
      <c r="S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298</v>
      </c>
      <c r="T13" s="12" t="n">
        <f aca="false">IF(AND(テーブル3[[#This Row],[主火力]]=テーブル3[[#This Row],[火力]],テーブル3[[#This Row],[艦種]]="駆逐"),テーブル3[[#This Row],[主火力]]*1.5,テーブル3[[#This Row],[主火力]])</f>
        <v>191</v>
      </c>
      <c r="U13" s="12" t="n">
        <f aca="false">IF(AND(テーブル3[[#This Row],[艦種]]="駆逐",テーブル3[[#This Row],[副火力]]=テーブル3[[#This Row],[火力]]),テーブル3[[#This Row],[副火力]]*1.5,テーブル3[[#This Row],[副火力]])</f>
        <v>298</v>
      </c>
      <c r="V13" s="1" t="n">
        <f aca="false">((テーブル3[[#This Row],[主火力補正]]*4)+(テーブル3[[#This Row],[副火力補正]]*0.5))*((H13/3))/1000*VLOOKUP(E13,Sheet4!$A$2:$E$15,2,0)</f>
        <v>54.1713333333333</v>
      </c>
      <c r="W13" s="1" t="n">
        <f aca="false">(F13/IF(テーブル3[[#This Row],[装甲]]="軽",280,IF(テーブル3[[#This Row],[装甲]]="中",250,220)))*((テーブル3[[#This Row],[対空]]/400)+(K13*1.8)+(テーブル3[[#This Row],[速力]])+(Q13*0.1))*VLOOKUP(E13,Sheet4!$A$2:$E$15,3,0)/IF(OR(テーブル3[[#This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77.0984319196429</v>
      </c>
      <c r="X13" s="1" t="n">
        <f aca="false">((L13*3)+(テーブル3[[#This Row],[航空]]/15)+(O13/8)+(Q13*0.1))*VLOOKUP(E13,Sheet4!$A$2:$E$15,4,0)/12</f>
        <v>83.8083333333333</v>
      </c>
      <c r="Y13" s="1" t="n">
        <f aca="false">(((20-N13)-1)^2)/2*VLOOKUP(E13,Sheet4!$A$2:$E$15,5,0)</f>
        <v>40.5</v>
      </c>
    </row>
    <row r="14" customFormat="false" ht="16.5" hidden="false" customHeight="false" outlineLevel="0" collapsed="false">
      <c r="A14" s="5" t="s">
        <v>53</v>
      </c>
      <c r="B14" s="19" t="s">
        <v>50</v>
      </c>
      <c r="C14" s="20" t="s">
        <v>51</v>
      </c>
      <c r="D14" s="13" t="s">
        <v>31</v>
      </c>
      <c r="E14" s="14" t="s">
        <v>32</v>
      </c>
      <c r="F14" s="9" t="n">
        <v>1436</v>
      </c>
      <c r="G14" s="10" t="s">
        <v>33</v>
      </c>
      <c r="H14" s="9" t="n">
        <v>193</v>
      </c>
      <c r="I14" s="9" t="n">
        <v>89</v>
      </c>
      <c r="J14" s="9" t="n">
        <v>439</v>
      </c>
      <c r="K14" s="9" t="n">
        <v>200</v>
      </c>
      <c r="L14" s="9" t="n">
        <v>168</v>
      </c>
      <c r="M14" s="9" t="n">
        <v>0</v>
      </c>
      <c r="N14" s="9" t="n">
        <v>8</v>
      </c>
      <c r="O14" s="9" t="n">
        <v>219</v>
      </c>
      <c r="P14" s="9" t="n">
        <v>42</v>
      </c>
      <c r="Q14" s="9" t="n">
        <v>69</v>
      </c>
      <c r="R14" s="11" t="n">
        <f aca="false">MAX(テーブル3[[#This Row],[火力]],(テーブル3[[#This Row],[雷装]]/2),テーブル3[[#This Row],[航空]])</f>
        <v>219.5</v>
      </c>
      <c r="S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89</v>
      </c>
      <c r="T14" s="12" t="n">
        <f aca="false">IF(AND(テーブル3[[#This Row],[主火力]]=テーブル3[[#This Row],[火力]],テーブル3[[#This Row],[艦種]]="駆逐"),テーブル3[[#This Row],[主火力]]*1.5,テーブル3[[#This Row],[主火力]])</f>
        <v>219.5</v>
      </c>
      <c r="U14" s="12" t="n">
        <f aca="false">IF(AND(テーブル3[[#This Row],[艦種]]="駆逐",テーブル3[[#This Row],[副火力]]=テーブル3[[#This Row],[火力]]),テーブル3[[#This Row],[副火力]]*1.5,テーブル3[[#This Row],[副火力]])</f>
        <v>133.5</v>
      </c>
      <c r="V14" s="1" t="n">
        <f aca="false">((テーブル3[[#This Row],[主火力補正]]*4)+(テーブル3[[#This Row],[副火力補正]]*0.5))*((H14/3))/1000*VLOOKUP(E14,Sheet4!$A$2:$E$15,2,0)</f>
        <v>60.7789166666667</v>
      </c>
      <c r="W14" s="1" t="n">
        <f aca="false">(F14/IF(テーブル3[[#This Row],[装甲]]="軽",280,IF(テーブル3[[#This Row],[装甲]]="中",250,220)))*((テーブル3[[#This Row],[対空]]/400)+(K14*1.8)+(テーブル3[[#This Row],[速力]])+(Q14*0.1))*VLOOKUP(E14,Sheet4!$A$2:$E$15,3,0)/IF(OR(テーブル3[[#This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52.4806714285714</v>
      </c>
      <c r="X14" s="1" t="n">
        <f aca="false">((L14*3)+(テーブル3[[#This Row],[航空]]/15)+(O14/8)+(Q14*0.1))*VLOOKUP(E14,Sheet4!$A$2:$E$15,4,0)/12</f>
        <v>44.85625</v>
      </c>
      <c r="Y14" s="1" t="n">
        <f aca="false">(((20-N14)-1)^2)/2*VLOOKUP(E14,Sheet4!$A$2:$E$15,5,0)</f>
        <v>60.5</v>
      </c>
    </row>
    <row r="15" customFormat="false" ht="16.5" hidden="false" customHeight="false" outlineLevel="0" collapsed="false">
      <c r="A15" s="5" t="s">
        <v>54</v>
      </c>
      <c r="B15" s="19" t="s">
        <v>50</v>
      </c>
      <c r="C15" s="19"/>
      <c r="D15" s="13" t="s">
        <v>31</v>
      </c>
      <c r="E15" s="21" t="s">
        <v>52</v>
      </c>
      <c r="F15" s="9" t="n">
        <v>3185</v>
      </c>
      <c r="G15" s="10" t="s">
        <v>33</v>
      </c>
      <c r="H15" s="9" t="n">
        <v>173</v>
      </c>
      <c r="I15" s="9" t="n">
        <v>161</v>
      </c>
      <c r="J15" s="9" t="n">
        <v>273</v>
      </c>
      <c r="K15" s="9" t="n">
        <v>117</v>
      </c>
      <c r="L15" s="9" t="n">
        <v>272</v>
      </c>
      <c r="M15" s="9" t="n">
        <v>0</v>
      </c>
      <c r="N15" s="9" t="n">
        <v>10</v>
      </c>
      <c r="O15" s="9" t="n">
        <v>144</v>
      </c>
      <c r="P15" s="9" t="n">
        <v>34</v>
      </c>
      <c r="Q15" s="9" t="n">
        <v>67</v>
      </c>
      <c r="R15" s="11" t="n">
        <f aca="false">MAX(テーブル3[[#This Row],[火力]],(テーブル3[[#This Row],[雷装]]/2),テーブル3[[#This Row],[航空]])</f>
        <v>161</v>
      </c>
      <c r="S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15" s="12" t="n">
        <f aca="false">IF(AND(テーブル3[[#This Row],[主火力]]=テーブル3[[#This Row],[火力]],テーブル3[[#This Row],[艦種]]="駆逐"),テーブル3[[#This Row],[主火力]]*1.5,テーブル3[[#This Row],[主火力]])</f>
        <v>161</v>
      </c>
      <c r="U15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15" s="1" t="n">
        <f aca="false">((テーブル3[[#This Row],[主火力補正]]*4)+(テーブル3[[#This Row],[副火力補正]]*0.5))*((H15/3))/1000*VLOOKUP(E15,Sheet4!$A$2:$E$15,2,0)</f>
        <v>45.0088333333333</v>
      </c>
      <c r="W15" s="1" t="n">
        <f aca="false">(F15/IF(テーブル3[[#This Row],[装甲]]="軽",280,IF(テーブル3[[#This Row],[装甲]]="中",250,220)))*((テーブル3[[#This Row],[対空]]/400)+(K15*1.8)+(テーブル3[[#This Row],[速力]])+(Q15*0.1))*VLOOKUP(E15,Sheet4!$A$2:$E$15,3,0)/IF(OR(テーブル3[[#This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71.6568125</v>
      </c>
      <c r="X15" s="1" t="n">
        <f aca="false">((L15*3)+(テーブル3[[#This Row],[航空]]/15)+(O15/8)+(Q15*0.1))*VLOOKUP(E15,Sheet4!$A$2:$E$15,4,0)/12</f>
        <v>70.0583333333333</v>
      </c>
      <c r="Y15" s="1" t="n">
        <f aca="false">(((20-N15)-1)^2)/2*VLOOKUP(E15,Sheet4!$A$2:$E$15,5,0)</f>
        <v>40.5</v>
      </c>
    </row>
    <row r="16" customFormat="false" ht="16.5" hidden="false" customHeight="false" outlineLevel="0" collapsed="false">
      <c r="A16" s="22" t="s">
        <v>55</v>
      </c>
      <c r="B16" s="19" t="s">
        <v>50</v>
      </c>
      <c r="C16" s="19"/>
      <c r="D16" s="7" t="s">
        <v>56</v>
      </c>
      <c r="E16" s="16" t="s">
        <v>39</v>
      </c>
      <c r="F16" s="9" t="n">
        <v>5363</v>
      </c>
      <c r="G16" s="10" t="s">
        <v>29</v>
      </c>
      <c r="H16" s="9" t="n">
        <v>190</v>
      </c>
      <c r="I16" s="9" t="n">
        <v>276</v>
      </c>
      <c r="J16" s="9" t="n">
        <v>226</v>
      </c>
      <c r="K16" s="9" t="n">
        <v>80</v>
      </c>
      <c r="L16" s="9" t="n">
        <v>248</v>
      </c>
      <c r="M16" s="9" t="n">
        <v>0</v>
      </c>
      <c r="N16" s="9" t="n">
        <v>13</v>
      </c>
      <c r="O16" s="9" t="n">
        <v>0</v>
      </c>
      <c r="P16" s="9" t="n">
        <v>26</v>
      </c>
      <c r="Q16" s="9" t="n">
        <v>15</v>
      </c>
      <c r="R16" s="11" t="n">
        <f aca="false">MAX(テーブル3[[#This Row],[火力]],(テーブル3[[#This Row],[雷装]]/2),テーブル3[[#This Row],[航空]])</f>
        <v>276</v>
      </c>
      <c r="S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226</v>
      </c>
      <c r="T16" s="12" t="n">
        <f aca="false">IF(AND(テーブル3[[#This Row],[主火力]]=テーブル3[[#This Row],[火力]],テーブル3[[#This Row],[艦種]]="駆逐"),テーブル3[[#This Row],[主火力]]*1.5,テーブル3[[#This Row],[主火力]])</f>
        <v>276</v>
      </c>
      <c r="U16" s="12" t="n">
        <f aca="false">IF(AND(テーブル3[[#This Row],[艦種]]="駆逐",テーブル3[[#This Row],[副火力]]=テーブル3[[#This Row],[火力]]),テーブル3[[#This Row],[副火力]]*1.5,テーブル3[[#This Row],[副火力]])</f>
        <v>226</v>
      </c>
      <c r="V16" s="1" t="n">
        <f aca="false">((テーブル3[[#This Row],[主火力補正]]*4)+(テーブル3[[#This Row],[副火力補正]]*0.5))*((H16/3))/1000*VLOOKUP(E16,Sheet4!$A$2:$E$15,2,0)</f>
        <v>77.0766666666667</v>
      </c>
      <c r="W16" s="1" t="n">
        <f aca="false">(F16/IF(テーブル3[[#This Row],[装甲]]="軽",280,IF(テーブル3[[#This Row],[装甲]]="中",250,220)))*((テーブル3[[#This Row],[対空]]/400)+(K16*1.8)+(テーブル3[[#This Row],[速力]])+(Q16*0.1))*VLOOKUP(E16,Sheet4!$A$2:$E$15,3,0)/IF(OR(テーブル3[[#This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92.307956</v>
      </c>
      <c r="X16" s="1" t="n">
        <f aca="false">((L16*3)+(テーブル3[[#This Row],[航空]]/15)+(O16/8)+(Q16*0.1))*VLOOKUP(E16,Sheet4!$A$2:$E$15,4,0)/12</f>
        <v>62.125</v>
      </c>
      <c r="Y16" s="1" t="n">
        <f aca="false">(((20-N16)-1)^2)/2*VLOOKUP(E16,Sheet4!$A$2:$E$15,5,0)</f>
        <v>18</v>
      </c>
    </row>
    <row r="17" customFormat="false" ht="33" hidden="false" customHeight="false" outlineLevel="0" collapsed="false">
      <c r="A17" s="22" t="s">
        <v>57</v>
      </c>
      <c r="B17" s="19" t="s">
        <v>50</v>
      </c>
      <c r="C17" s="19"/>
      <c r="D17" s="7" t="s">
        <v>27</v>
      </c>
      <c r="E17" s="21" t="s">
        <v>52</v>
      </c>
      <c r="F17" s="9" t="n">
        <v>2865</v>
      </c>
      <c r="G17" s="10" t="s">
        <v>33</v>
      </c>
      <c r="H17" s="9" t="n">
        <v>159</v>
      </c>
      <c r="I17" s="9" t="n">
        <v>133</v>
      </c>
      <c r="J17" s="9" t="n">
        <v>230</v>
      </c>
      <c r="K17" s="9" t="n">
        <v>43</v>
      </c>
      <c r="L17" s="9" t="n">
        <v>241</v>
      </c>
      <c r="M17" s="9" t="n">
        <v>0</v>
      </c>
      <c r="N17" s="9" t="n">
        <v>11</v>
      </c>
      <c r="O17" s="9" t="n">
        <v>131</v>
      </c>
      <c r="P17" s="9" t="n">
        <v>25</v>
      </c>
      <c r="Q17" s="9" t="n">
        <v>83</v>
      </c>
      <c r="R17" s="11" t="n">
        <f aca="false">MAX(テーブル3[[#This Row],[火力]],(テーブル3[[#This Row],[雷装]]/2),テーブル3[[#This Row],[航空]])</f>
        <v>133</v>
      </c>
      <c r="S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230</v>
      </c>
      <c r="T17" s="12" t="n">
        <f aca="false">IF(AND(テーブル3[[#This Row],[主火力]]=テーブル3[[#This Row],[火力]],テーブル3[[#This Row],[艦種]]="駆逐"),テーブル3[[#This Row],[主火力]]*1.5,テーブル3[[#This Row],[主火力]])</f>
        <v>133</v>
      </c>
      <c r="U17" s="12" t="n">
        <f aca="false">IF(AND(テーブル3[[#This Row],[艦種]]="駆逐",テーブル3[[#This Row],[副火力]]=テーブル3[[#This Row],[火力]]),テーブル3[[#This Row],[副火力]]*1.5,テーブル3[[#This Row],[副火力]])</f>
        <v>230</v>
      </c>
      <c r="V17" s="1" t="n">
        <f aca="false">((テーブル3[[#This Row],[主火力補正]]*4)+(テーブル3[[#This Row],[副火力補正]]*0.5))*((H17/3))/1000*VLOOKUP(E17,Sheet4!$A$2:$E$15,2,0)</f>
        <v>34.291</v>
      </c>
      <c r="W17" s="1" t="n">
        <f aca="false">(F17/IF(テーブル3[[#This Row],[装甲]]="軽",280,IF(テーブル3[[#This Row],[装甲]]="中",250,220)))*((テーブル3[[#This Row],[対空]]/400)+(K17*1.8)+(テーブル3[[#This Row],[速力]])+(Q17*0.1))*VLOOKUP(E17,Sheet4!$A$2:$E$15,3,0)/IF(OR(テーブル3[[#This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28.4715770089286</v>
      </c>
      <c r="X17" s="1" t="n">
        <f aca="false">((L17*3)+(テーブル3[[#This Row],[航空]]/15)+(O17/8)+(Q17*0.1))*VLOOKUP(E17,Sheet4!$A$2:$E$15,4,0)/12</f>
        <v>62.30625</v>
      </c>
      <c r="Y17" s="1" t="n">
        <f aca="false">(((20-N17)-1)^2)/2*VLOOKUP(E17,Sheet4!$A$2:$E$15,5,0)</f>
        <v>32</v>
      </c>
    </row>
    <row r="18" customFormat="false" ht="16.5" hidden="false" customHeight="false" outlineLevel="0" collapsed="false">
      <c r="A18" s="23" t="s">
        <v>58</v>
      </c>
      <c r="B18" s="0" t="s">
        <v>50</v>
      </c>
      <c r="D18" s="0" t="s">
        <v>56</v>
      </c>
      <c r="E18" s="18" t="s">
        <v>47</v>
      </c>
      <c r="F18" s="0" t="n">
        <v>6900</v>
      </c>
      <c r="G18" s="0" t="s">
        <v>29</v>
      </c>
      <c r="H18" s="0" t="n">
        <v>170</v>
      </c>
      <c r="I18" s="0" t="n">
        <v>460</v>
      </c>
      <c r="J18" s="0" t="n">
        <v>0</v>
      </c>
      <c r="K18" s="0" t="n">
        <v>33</v>
      </c>
      <c r="L18" s="0" t="n">
        <v>230</v>
      </c>
      <c r="M18" s="0" t="n">
        <v>0</v>
      </c>
      <c r="N18" s="0" t="n">
        <v>16</v>
      </c>
      <c r="O18" s="0" t="n">
        <v>0</v>
      </c>
      <c r="P18" s="0" t="n">
        <v>32</v>
      </c>
      <c r="Q18" s="0" t="n">
        <v>15</v>
      </c>
      <c r="R18" s="11" t="n">
        <f aca="false">MAX(テーブル3[[#This Row],[火力]],(テーブル3[[#This Row],[雷装]]/2),テーブル3[[#This Row],[航空]])</f>
        <v>460</v>
      </c>
      <c r="S1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8" s="12" t="n">
        <f aca="false">IF(AND(テーブル3[[#This Row],[主火力]]=テーブル3[[#This Row],[火力]],テーブル3[[#This Row],[艦種]]="駆逐"),テーブル3[[#This Row],[主火力]]*1.5,テーブル3[[#This Row],[主火力]])</f>
        <v>460</v>
      </c>
      <c r="U1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8" s="1" t="n">
        <f aca="false">((テーブル3[[#This Row],[主火力補正]]*4)+(テーブル3[[#This Row],[副火力補正]]*0.5))*((H18/3))/1000*VLOOKUP(E18,Sheet4!$A$2:$E$15,2,0)</f>
        <v>104.266666666667</v>
      </c>
      <c r="W18" s="1" t="n">
        <f aca="false">(F18/IF(テーブル3[[#This Row],[装甲]]="軽",280,IF(テーブル3[[#This Row],[装甲]]="中",250,220)))*((テーブル3[[#This Row],[対空]]/400)+(K18*1.8)+(テーブル3[[#This Row],[速力]])+(Q18*0.1))*VLOOKUP(E18,Sheet4!$A$2:$E$15,3,0)/IF(OR(テーブル3[[#This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51.5982</v>
      </c>
      <c r="X18" s="1" t="n">
        <f aca="false">((L18*3)+(テーブル3[[#This Row],[航空]]/15)+(O18/8)+(Q18*0.1))*VLOOKUP(E18,Sheet4!$A$2:$E$15,4,0)/12</f>
        <v>57.625</v>
      </c>
      <c r="Y18" s="1" t="n">
        <f aca="false">(((20-N18)-1)^2)/2*VLOOKUP(E18,Sheet4!$A$2:$E$15,5,0)</f>
        <v>4.5</v>
      </c>
      <c r="Z18" s="11"/>
    </row>
    <row r="19" customFormat="false" ht="16.5" hidden="false" customHeight="false" outlineLevel="0" collapsed="false">
      <c r="A19" s="5" t="s">
        <v>59</v>
      </c>
      <c r="B19" s="19" t="s">
        <v>50</v>
      </c>
      <c r="C19" s="19"/>
      <c r="D19" s="13" t="s">
        <v>31</v>
      </c>
      <c r="E19" s="17" t="s">
        <v>41</v>
      </c>
      <c r="F19" s="9" t="n">
        <v>2819</v>
      </c>
      <c r="G19" s="10" t="s">
        <v>33</v>
      </c>
      <c r="H19" s="9" t="n">
        <v>76</v>
      </c>
      <c r="I19" s="9" t="n">
        <v>139</v>
      </c>
      <c r="J19" s="9" t="n">
        <v>509</v>
      </c>
      <c r="K19" s="9" t="n">
        <v>22</v>
      </c>
      <c r="L19" s="9" t="n">
        <v>0</v>
      </c>
      <c r="M19" s="9" t="n">
        <v>0</v>
      </c>
      <c r="N19" s="9" t="n">
        <v>6</v>
      </c>
      <c r="O19" s="9" t="n">
        <v>0</v>
      </c>
      <c r="P19" s="9" t="n">
        <v>14</v>
      </c>
      <c r="Q19" s="9" t="n">
        <v>60</v>
      </c>
      <c r="R19" s="11" t="n">
        <f aca="false">MAX(テーブル3[[#This Row],[火力]],(テーブル3[[#This Row],[雷装]]/2),テーブル3[[#This Row],[航空]])</f>
        <v>254.5</v>
      </c>
      <c r="S1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139</v>
      </c>
      <c r="T19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19" s="12" t="n">
        <f aca="false">IF(AND(テーブル3[[#This Row],[艦種]]="駆逐",テーブル3[[#This Row],[副火力]]=テーブル3[[#This Row],[火力]]),テーブル3[[#This Row],[副火力]]*1.5,テーブル3[[#This Row],[副火力]])</f>
        <v>139</v>
      </c>
      <c r="V19" s="1" t="n">
        <f aca="false">((テーブル3[[#This Row],[主火力補正]]*4)+(テーブル3[[#This Row],[副火力補正]]*0.5))*((H19/3))/1000*VLOOKUP(E19,Sheet4!$A$2:$E$15,2,0)</f>
        <v>27.55</v>
      </c>
      <c r="W19" s="1" t="n">
        <f aca="false">(F19/IF(テーブル3[[#This Row],[装甲]]="軽",280,IF(テーブル3[[#This Row],[装甲]]="中",250,220)))*((テーブル3[[#This Row],[対空]]/400)+(K19*1.8)+(テーブル3[[#This Row],[速力]])+(Q19*0.1))*VLOOKUP(E19,Sheet4!$A$2:$E$15,3,0)/IF(OR(テーブル3[[#This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15.0011071428571</v>
      </c>
      <c r="X19" s="1" t="n">
        <f aca="false">((L19*3)+(テーブル3[[#This Row],[航空]]/15)+(O19/8)+(Q19*0.1))*VLOOKUP(E19,Sheet4!$A$2:$E$15,4,0)/12</f>
        <v>0.5</v>
      </c>
      <c r="Y19" s="1" t="n">
        <f aca="false">(((20-N19)-1)^2)/2*VLOOKUP(E19,Sheet4!$A$2:$E$15,5,0)</f>
        <v>84.5</v>
      </c>
      <c r="Z19" s="11"/>
    </row>
    <row r="20" customFormat="false" ht="16.5" hidden="false" customHeight="false" outlineLevel="0" collapsed="false">
      <c r="A20" s="5" t="s">
        <v>60</v>
      </c>
      <c r="B20" s="19" t="s">
        <v>50</v>
      </c>
      <c r="C20" s="19"/>
      <c r="D20" s="24" t="s">
        <v>61</v>
      </c>
      <c r="E20" s="14" t="s">
        <v>32</v>
      </c>
      <c r="F20" s="9" t="n">
        <v>1376</v>
      </c>
      <c r="G20" s="10" t="s">
        <v>33</v>
      </c>
      <c r="H20" s="9" t="n">
        <v>193</v>
      </c>
      <c r="I20" s="9" t="n">
        <v>69</v>
      </c>
      <c r="J20" s="9" t="n">
        <v>409</v>
      </c>
      <c r="K20" s="9" t="n">
        <v>200</v>
      </c>
      <c r="L20" s="9" t="n">
        <v>138</v>
      </c>
      <c r="M20" s="9" t="n">
        <v>0</v>
      </c>
      <c r="N20" s="9" t="n">
        <v>8</v>
      </c>
      <c r="O20" s="9" t="n">
        <v>189</v>
      </c>
      <c r="P20" s="9" t="n">
        <v>39</v>
      </c>
      <c r="Q20" s="9" t="n">
        <v>69</v>
      </c>
      <c r="R20" s="11" t="n">
        <f aca="false">MAX(テーブル3[[#This Row],[火力]],(テーブル3[[#This Row],[雷装]]/2),テーブル3[[#This Row],[航空]])</f>
        <v>204.5</v>
      </c>
      <c r="S2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69</v>
      </c>
      <c r="T20" s="12" t="n">
        <f aca="false">IF(AND(テーブル3[[#This Row],[主火力]]=テーブル3[[#This Row],[火力]],テーブル3[[#This Row],[艦種]]="駆逐"),テーブル3[[#This Row],[主火力]]*1.5,テーブル3[[#This Row],[主火力]])</f>
        <v>204.5</v>
      </c>
      <c r="U20" s="12" t="n">
        <f aca="false">IF(AND(テーブル3[[#This Row],[艦種]]="駆逐",テーブル3[[#This Row],[副火力]]=テーブル3[[#This Row],[火力]]),テーブル3[[#This Row],[副火力]]*1.5,テーブル3[[#This Row],[副火力]])</f>
        <v>103.5</v>
      </c>
      <c r="V20" s="1" t="n">
        <f aca="false">((テーブル3[[#This Row],[主火力補正]]*4)+(テーブル3[[#This Row],[副火力補正]]*0.5))*((H20/3))/1000*VLOOKUP(E20,Sheet4!$A$2:$E$15,2,0)</f>
        <v>55.9539166666667</v>
      </c>
      <c r="W20" s="1" t="n">
        <f aca="false">(F20/IF(テーブル3[[#This Row],[装甲]]="軽",280,IF(テーブル3[[#This Row],[装甲]]="中",250,220)))*((テーブル3[[#This Row],[対空]]/400)+(K20*1.8)+(テーブル3[[#This Row],[速力]])+(Q20*0.1))*VLOOKUP(E20,Sheet4!$A$2:$E$15,3,0)/IF(OR(テーブル3[[#This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49.9101</v>
      </c>
      <c r="X20" s="1" t="n">
        <f aca="false">((L20*3)+(テーブル3[[#This Row],[航空]]/15)+(O20/8)+(Q20*0.1))*VLOOKUP(E20,Sheet4!$A$2:$E$15,4,0)/12</f>
        <v>37.04375</v>
      </c>
      <c r="Y20" s="1" t="n">
        <f aca="false">(((20-N20)-1)^2)/2*VLOOKUP(E20,Sheet4!$A$2:$E$15,5,0)</f>
        <v>60.5</v>
      </c>
    </row>
    <row r="21" customFormat="false" ht="16.5" hidden="false" customHeight="false" outlineLevel="0" collapsed="false">
      <c r="A21" s="22" t="s">
        <v>62</v>
      </c>
      <c r="B21" s="19" t="s">
        <v>50</v>
      </c>
      <c r="C21" s="19"/>
      <c r="D21" s="13" t="s">
        <v>31</v>
      </c>
      <c r="E21" s="8" t="s">
        <v>28</v>
      </c>
      <c r="F21" s="9" t="n">
        <v>5541</v>
      </c>
      <c r="G21" s="10" t="s">
        <v>29</v>
      </c>
      <c r="H21" s="9" t="n">
        <v>96</v>
      </c>
      <c r="I21" s="9" t="n">
        <v>152</v>
      </c>
      <c r="J21" s="9" t="n">
        <v>222</v>
      </c>
      <c r="K21" s="9" t="n">
        <v>23</v>
      </c>
      <c r="L21" s="9" t="n">
        <v>270</v>
      </c>
      <c r="M21" s="9" t="n">
        <v>335</v>
      </c>
      <c r="N21" s="9" t="n">
        <v>12</v>
      </c>
      <c r="O21" s="9" t="n">
        <v>0</v>
      </c>
      <c r="P21" s="9" t="n">
        <v>21</v>
      </c>
      <c r="Q21" s="9" t="n">
        <v>42</v>
      </c>
      <c r="R21" s="11" t="n">
        <f aca="false">MAX(テーブル3[[#This Row],[火力]],(テーブル3[[#This Row],[雷装]]/2),テーブル3[[#This Row],[航空]])</f>
        <v>335</v>
      </c>
      <c r="S2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222</v>
      </c>
      <c r="T21" s="12" t="n">
        <f aca="false">IF(AND(テーブル3[[#This Row],[主火力]]=テーブル3[[#This Row],[火力]],テーブル3[[#This Row],[艦種]]="駆逐"),テーブル3[[#This Row],[主火力]]*1.5,テーブル3[[#This Row],[主火力]])</f>
        <v>335</v>
      </c>
      <c r="U21" s="12" t="n">
        <f aca="false">IF(AND(テーブル3[[#This Row],[艦種]]="駆逐",テーブル3[[#This Row],[副火力]]=テーブル3[[#This Row],[火力]]),テーブル3[[#This Row],[副火力]]*1.5,テーブル3[[#This Row],[副火力]])</f>
        <v>222</v>
      </c>
      <c r="V21" s="1" t="n">
        <f aca="false">((テーブル3[[#This Row],[主火力補正]]*4)+(テーブル3[[#This Row],[副火力補正]]*0.5))*((H21/3))/1000*VLOOKUP(E21,Sheet4!$A$2:$E$15,2,0)</f>
        <v>46.432</v>
      </c>
      <c r="W21" s="1" t="n">
        <f aca="false">(F21/IF(テーブル3[[#This Row],[装甲]]="軽",280,IF(テーブル3[[#This Row],[装甲]]="中",250,220)))*((テーブル3[[#This Row],[対空]]/400)+(K21*1.8)+(テーブル3[[#This Row],[速力]])+(Q21*0.1))*VLOOKUP(E21,Sheet4!$A$2:$E$15,3,0)/IF(OR(テーブル3[[#This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29.821662</v>
      </c>
      <c r="X21" s="1" t="n">
        <f aca="false">((L21*3)+(テーブル3[[#This Row],[航空]]/15)+(O21/8)+(Q21*0.1))*VLOOKUP(E21,Sheet4!$A$2:$E$15,4,0)/12</f>
        <v>69.7111111111111</v>
      </c>
      <c r="Y21" s="1" t="n">
        <f aca="false">(((20-N21)-1)^2)/2*VLOOKUP(E21,Sheet4!$A$2:$E$15,5,0)</f>
        <v>24.5</v>
      </c>
    </row>
    <row r="22" customFormat="false" ht="16.5" hidden="false" customHeight="false" outlineLevel="0" collapsed="false">
      <c r="A22" s="5" t="s">
        <v>63</v>
      </c>
      <c r="B22" s="19" t="s">
        <v>50</v>
      </c>
      <c r="C22" s="19"/>
      <c r="D22" s="13" t="s">
        <v>31</v>
      </c>
      <c r="E22" s="14" t="s">
        <v>32</v>
      </c>
      <c r="F22" s="9" t="n">
        <v>1571</v>
      </c>
      <c r="G22" s="10" t="s">
        <v>33</v>
      </c>
      <c r="H22" s="9" t="n">
        <v>192</v>
      </c>
      <c r="I22" s="9" t="n">
        <v>93</v>
      </c>
      <c r="J22" s="9" t="n">
        <v>394</v>
      </c>
      <c r="K22" s="9" t="n">
        <v>189</v>
      </c>
      <c r="L22" s="9" t="n">
        <v>172</v>
      </c>
      <c r="M22" s="9" t="n">
        <v>0</v>
      </c>
      <c r="N22" s="9" t="n">
        <v>9</v>
      </c>
      <c r="O22" s="9" t="n">
        <v>187</v>
      </c>
      <c r="P22" s="9" t="n">
        <v>42</v>
      </c>
      <c r="Q22" s="9" t="n">
        <v>41</v>
      </c>
      <c r="R22" s="11" t="n">
        <f aca="false">MAX(テーブル3[[#This Row],[火力]],(テーブル3[[#This Row],[雷装]]/2),テーブル3[[#This Row],[航空]])</f>
        <v>197</v>
      </c>
      <c r="S2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93</v>
      </c>
      <c r="T22" s="12" t="n">
        <f aca="false">IF(AND(テーブル3[[#This Row],[主火力]]=テーブル3[[#This Row],[火力]],テーブル3[[#This Row],[艦種]]="駆逐"),テーブル3[[#This Row],[主火力]]*1.5,テーブル3[[#This Row],[主火力]])</f>
        <v>197</v>
      </c>
      <c r="U22" s="12" t="n">
        <f aca="false">IF(AND(テーブル3[[#This Row],[艦種]]="駆逐",テーブル3[[#This Row],[副火力]]=テーブル3[[#This Row],[火力]]),テーブル3[[#This Row],[副火力]]*1.5,テーブル3[[#This Row],[副火力]])</f>
        <v>139.5</v>
      </c>
      <c r="V22" s="1" t="n">
        <f aca="false">((テーブル3[[#This Row],[主火力補正]]*4)+(テーブル3[[#This Row],[副火力補正]]*0.5))*((H22/3))/1000*VLOOKUP(E22,Sheet4!$A$2:$E$15,2,0)</f>
        <v>54.896</v>
      </c>
      <c r="W22" s="1" t="n">
        <f aca="false">(F22/IF(テーブル3[[#This Row],[装甲]]="軽",280,IF(テーブル3[[#This Row],[装甲]]="中",250,220)))*((テーブル3[[#This Row],[対空]]/400)+(K22*1.8)+(テーブル3[[#This Row],[速力]])+(Q22*0.1))*VLOOKUP(E22,Sheet4!$A$2:$E$15,3,0)/IF(OR(テーブル3[[#This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54.2457883928572</v>
      </c>
      <c r="X22" s="1" t="n">
        <f aca="false">((L22*3)+(テーブル3[[#This Row],[航空]]/15)+(O22/8)+(Q22*0.1))*VLOOKUP(E22,Sheet4!$A$2:$E$15,4,0)/12</f>
        <v>45.2895833333333</v>
      </c>
      <c r="Y22" s="1" t="n">
        <f aca="false">(((20-N22)-1)^2)/2*VLOOKUP(E22,Sheet4!$A$2:$E$15,5,0)</f>
        <v>50</v>
      </c>
      <c r="Z22" s="11"/>
    </row>
    <row r="23" customFormat="false" ht="33" hidden="false" customHeight="false" outlineLevel="0" collapsed="false">
      <c r="A23" s="5" t="s">
        <v>64</v>
      </c>
      <c r="B23" s="19" t="s">
        <v>50</v>
      </c>
      <c r="C23" s="19"/>
      <c r="D23" s="7" t="s">
        <v>27</v>
      </c>
      <c r="E23" s="14" t="s">
        <v>32</v>
      </c>
      <c r="F23" s="9" t="n">
        <v>2021</v>
      </c>
      <c r="G23" s="10" t="s">
        <v>33</v>
      </c>
      <c r="H23" s="9" t="n">
        <v>207</v>
      </c>
      <c r="I23" s="9" t="n">
        <v>131</v>
      </c>
      <c r="J23" s="9" t="n">
        <v>267</v>
      </c>
      <c r="K23" s="9" t="n">
        <v>213</v>
      </c>
      <c r="L23" s="9" t="n">
        <v>167</v>
      </c>
      <c r="M23" s="9" t="n">
        <v>0</v>
      </c>
      <c r="N23" s="9" t="n">
        <v>10</v>
      </c>
      <c r="O23" s="9" t="n">
        <v>207</v>
      </c>
      <c r="P23" s="9" t="n">
        <v>54</v>
      </c>
      <c r="Q23" s="9" t="n">
        <v>77</v>
      </c>
      <c r="R23" s="11" t="n">
        <f aca="false">MAX(テーブル3[[#This Row],[火力]],(テーブル3[[#This Row],[雷装]]/2),テーブル3[[#This Row],[航空]])</f>
        <v>133.5</v>
      </c>
      <c r="S2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131</v>
      </c>
      <c r="T23" s="12" t="n">
        <f aca="false">IF(AND(テーブル3[[#This Row],[主火力]]=テーブル3[[#This Row],[火力]],テーブル3[[#This Row],[艦種]]="駆逐"),テーブル3[[#This Row],[主火力]]*1.5,テーブル3[[#This Row],[主火力]])</f>
        <v>133.5</v>
      </c>
      <c r="U23" s="12" t="n">
        <f aca="false">IF(AND(テーブル3[[#This Row],[艦種]]="駆逐",テーブル3[[#This Row],[副火力]]=テーブル3[[#This Row],[火力]]),テーブル3[[#This Row],[副火力]]*1.5,テーブル3[[#This Row],[副火力]])</f>
        <v>196.5</v>
      </c>
      <c r="V23" s="1" t="n">
        <f aca="false">((テーブル3[[#This Row],[主火力補正]]*4)+(テーブル3[[#This Row],[副火力補正]]*0.5))*((H23/3))/1000*VLOOKUP(E23,Sheet4!$A$2:$E$15,2,0)</f>
        <v>43.62525</v>
      </c>
      <c r="W23" s="1" t="n">
        <f aca="false">(F23/IF(テーブル3[[#This Row],[装甲]]="軽",280,IF(テーブル3[[#This Row],[装甲]]="中",250,220)))*((テーブル3[[#This Row],[対空]]/400)+(K23*1.8)+(テーブル3[[#This Row],[速力]])+(Q23*0.1))*VLOOKUP(E23,Sheet4!$A$2:$E$15,3,0)/IF(OR(テーブル3[[#This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80.3920417410714</v>
      </c>
      <c r="X23" s="1" t="n">
        <f aca="false">((L23*3)+(テーブル3[[#This Row],[航空]]/15)+(O23/8)+(Q23*0.1))*VLOOKUP(E23,Sheet4!$A$2:$E$15,4,0)/12</f>
        <v>44.5479166666667</v>
      </c>
      <c r="Y23" s="1" t="n">
        <f aca="false">(((20-N23)-1)^2)/2*VLOOKUP(E23,Sheet4!$A$2:$E$15,5,0)</f>
        <v>40.5</v>
      </c>
    </row>
    <row r="24" customFormat="false" ht="16.5" hidden="false" customHeight="false" outlineLevel="0" collapsed="false">
      <c r="A24" s="5" t="s">
        <v>65</v>
      </c>
      <c r="B24" s="19" t="s">
        <v>50</v>
      </c>
      <c r="C24" s="19"/>
      <c r="D24" s="13" t="s">
        <v>31</v>
      </c>
      <c r="E24" s="14" t="s">
        <v>32</v>
      </c>
      <c r="F24" s="9" t="n">
        <v>1772</v>
      </c>
      <c r="G24" s="10" t="s">
        <v>33</v>
      </c>
      <c r="H24" s="9" t="n">
        <v>196</v>
      </c>
      <c r="I24" s="9" t="n">
        <v>103</v>
      </c>
      <c r="J24" s="9" t="n">
        <v>370</v>
      </c>
      <c r="K24" s="9" t="n">
        <v>178</v>
      </c>
      <c r="L24" s="9" t="n">
        <v>204</v>
      </c>
      <c r="M24" s="9" t="n">
        <v>0</v>
      </c>
      <c r="N24" s="9" t="n">
        <v>9</v>
      </c>
      <c r="O24" s="9" t="n">
        <v>193</v>
      </c>
      <c r="P24" s="9" t="n">
        <v>42</v>
      </c>
      <c r="Q24" s="9" t="n">
        <v>45</v>
      </c>
      <c r="R24" s="11" t="n">
        <f aca="false">MAX(テーブル3[[#This Row],[火力]],(テーブル3[[#This Row],[雷装]]/2),テーブル3[[#This Row],[航空]])</f>
        <v>185</v>
      </c>
      <c r="S2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103</v>
      </c>
      <c r="T24" s="12" t="n">
        <f aca="false">IF(AND(テーブル3[[#This Row],[主火力]]=テーブル3[[#This Row],[火力]],テーブル3[[#This Row],[艦種]]="駆逐"),テーブル3[[#This Row],[主火力]]*1.5,テーブル3[[#This Row],[主火力]])</f>
        <v>185</v>
      </c>
      <c r="U24" s="12" t="n">
        <f aca="false">IF(AND(テーブル3[[#This Row],[艦種]]="駆逐",テーブル3[[#This Row],[副火力]]=テーブル3[[#This Row],[火力]]),テーブル3[[#This Row],[副火力]]*1.5,テーブル3[[#This Row],[副火力]])</f>
        <v>154.5</v>
      </c>
      <c r="V24" s="1" t="n">
        <f aca="false">((テーブル3[[#This Row],[主火力補正]]*4)+(テーブル3[[#This Row],[副火力補正]]*0.5))*((H24/3))/1000*VLOOKUP(E24,Sheet4!$A$2:$E$15,2,0)</f>
        <v>53.3936666666667</v>
      </c>
      <c r="W24" s="1" t="n">
        <f aca="false">(F24/IF(テーブル3[[#This Row],[装甲]]="軽",280,IF(テーブル3[[#This Row],[装甲]]="中",250,220)))*((テーブル3[[#This Row],[対空]]/400)+(K24*1.8)+(テーブル3[[#This Row],[速力]])+(Q24*0.1))*VLOOKUP(E24,Sheet4!$A$2:$E$15,3,0)/IF(OR(テーブル3[[#This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58.1295107142857</v>
      </c>
      <c r="X24" s="1" t="n">
        <f aca="false">((L24*3)+(テーブル3[[#This Row],[航空]]/15)+(O24/8)+(Q24*0.1))*VLOOKUP(E24,Sheet4!$A$2:$E$15,4,0)/12</f>
        <v>53.3854166666667</v>
      </c>
      <c r="Y24" s="1" t="n">
        <f aca="false">(((20-N24)-1)^2)/2*VLOOKUP(E24,Sheet4!$A$2:$E$15,5,0)</f>
        <v>50</v>
      </c>
    </row>
    <row r="25" customFormat="false" ht="16.5" hidden="false" customHeight="false" outlineLevel="0" collapsed="false">
      <c r="A25" s="5" t="s">
        <v>66</v>
      </c>
      <c r="B25" s="25" t="s">
        <v>67</v>
      </c>
      <c r="C25" s="20" t="s">
        <v>51</v>
      </c>
      <c r="D25" s="13" t="s">
        <v>31</v>
      </c>
      <c r="E25" s="14" t="s">
        <v>32</v>
      </c>
      <c r="F25" s="9" t="n">
        <v>1436</v>
      </c>
      <c r="G25" s="10" t="s">
        <v>33</v>
      </c>
      <c r="H25" s="9" t="n">
        <v>193</v>
      </c>
      <c r="I25" s="9" t="n">
        <v>89</v>
      </c>
      <c r="J25" s="9" t="n">
        <v>439</v>
      </c>
      <c r="K25" s="9" t="n">
        <v>200</v>
      </c>
      <c r="L25" s="9" t="n">
        <v>183</v>
      </c>
      <c r="M25" s="9" t="n">
        <v>0</v>
      </c>
      <c r="N25" s="9" t="n">
        <v>8</v>
      </c>
      <c r="O25" s="9" t="n">
        <v>202</v>
      </c>
      <c r="P25" s="9" t="n">
        <v>42</v>
      </c>
      <c r="Q25" s="9" t="n">
        <v>24</v>
      </c>
      <c r="R25" s="11" t="n">
        <f aca="false">MAX(テーブル3[[#This Row],[火力]],(テーブル3[[#This Row],[雷装]]/2),テーブル3[[#This Row],[航空]])</f>
        <v>219.5</v>
      </c>
      <c r="S2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89</v>
      </c>
      <c r="T25" s="12" t="n">
        <f aca="false">IF(AND(テーブル3[[#This Row],[主火力]]=テーブル3[[#This Row],[火力]],テーブル3[[#This Row],[艦種]]="駆逐"),テーブル3[[#This Row],[主火力]]*1.5,テーブル3[[#This Row],[主火力]])</f>
        <v>219.5</v>
      </c>
      <c r="U25" s="12" t="n">
        <f aca="false">IF(AND(テーブル3[[#This Row],[艦種]]="駆逐",テーブル3[[#This Row],[副火力]]=テーブル3[[#This Row],[火力]]),テーブル3[[#This Row],[副火力]]*1.5,テーブル3[[#This Row],[副火力]])</f>
        <v>133.5</v>
      </c>
      <c r="V25" s="1" t="n">
        <f aca="false">((テーブル3[[#This Row],[主火力補正]]*4)+(テーブル3[[#This Row],[副火力補正]]*0.5))*((H25/3))/1000*VLOOKUP(E25,Sheet4!$A$2:$E$15,2,0)</f>
        <v>60.7789166666667</v>
      </c>
      <c r="W25" s="1" t="n">
        <f aca="false">(F25/IF(テーブル3[[#This Row],[装甲]]="軽",280,IF(テーブル3[[#This Row],[装甲]]="中",250,220)))*((テーブル3[[#This Row],[対空]]/400)+(K25*1.8)+(テーブル3[[#This Row],[速力]])+(Q25*0.1))*VLOOKUP(E25,Sheet4!$A$2:$E$15,3,0)/IF(OR(テーブル3[[#This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51.9085151785714</v>
      </c>
      <c r="X25" s="1" t="n">
        <f aca="false">((L25*3)+(テーブル3[[#This Row],[航空]]/15)+(O25/8)+(Q25*0.1))*VLOOKUP(E25,Sheet4!$A$2:$E$15,4,0)/12</f>
        <v>48.0541666666667</v>
      </c>
      <c r="Y25" s="1" t="n">
        <f aca="false">(((20-N25)-1)^2)/2*VLOOKUP(E25,Sheet4!$A$2:$E$15,5,0)</f>
        <v>60.5</v>
      </c>
    </row>
    <row r="26" customFormat="false" ht="33" hidden="false" customHeight="false" outlineLevel="0" collapsed="false">
      <c r="A26" s="22" t="s">
        <v>68</v>
      </c>
      <c r="B26" s="25" t="s">
        <v>67</v>
      </c>
      <c r="C26" s="25"/>
      <c r="D26" s="7" t="s">
        <v>27</v>
      </c>
      <c r="E26" s="16" t="s">
        <v>39</v>
      </c>
      <c r="F26" s="9" t="n">
        <v>4483</v>
      </c>
      <c r="G26" s="10" t="s">
        <v>29</v>
      </c>
      <c r="H26" s="9" t="n">
        <v>169</v>
      </c>
      <c r="I26" s="9" t="n">
        <v>244</v>
      </c>
      <c r="J26" s="9" t="n">
        <v>194</v>
      </c>
      <c r="K26" s="9" t="n">
        <v>28</v>
      </c>
      <c r="L26" s="9" t="n">
        <v>212</v>
      </c>
      <c r="M26" s="9" t="n">
        <v>0</v>
      </c>
      <c r="N26" s="9" t="n">
        <v>12</v>
      </c>
      <c r="O26" s="9" t="n">
        <v>0</v>
      </c>
      <c r="P26" s="9" t="n">
        <v>24</v>
      </c>
      <c r="Q26" s="9" t="n">
        <v>50</v>
      </c>
      <c r="R26" s="11" t="n">
        <f aca="false">MAX(テーブル3[[#This Row],[火力]],(テーブル3[[#This Row],[雷装]]/2),テーブル3[[#This Row],[航空]])</f>
        <v>244</v>
      </c>
      <c r="S2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194</v>
      </c>
      <c r="T26" s="12" t="n">
        <f aca="false">IF(AND(テーブル3[[#This Row],[主火力]]=テーブル3[[#This Row],[火力]],テーブル3[[#This Row],[艦種]]="駆逐"),テーブル3[[#This Row],[主火力]]*1.5,テーブル3[[#This Row],[主火力]])</f>
        <v>244</v>
      </c>
      <c r="U26" s="12" t="n">
        <f aca="false">IF(AND(テーブル3[[#This Row],[艦種]]="駆逐",テーブル3[[#This Row],[副火力]]=テーブル3[[#This Row],[火力]]),テーブル3[[#This Row],[副火力]]*1.5,テーブル3[[#This Row],[副火力]])</f>
        <v>194</v>
      </c>
      <c r="V26" s="1" t="n">
        <f aca="false">((テーブル3[[#This Row],[主火力補正]]*4)+(テーブル3[[#This Row],[副火力補正]]*0.5))*((H26/3))/1000*VLOOKUP(E26,Sheet4!$A$2:$E$15,2,0)</f>
        <v>60.4456666666667</v>
      </c>
      <c r="W26" s="1" t="n">
        <f aca="false">(F26/IF(テーブル3[[#This Row],[装甲]]="軽",280,IF(テーブル3[[#This Row],[装甲]]="中",250,220)))*((テーブル3[[#This Row],[対空]]/400)+(K26*1.8)+(テーブル3[[#This Row],[速力]])+(Q26*0.1))*VLOOKUP(E26,Sheet4!$A$2:$E$15,3,0)/IF(OR(テーブル3[[#This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35.832619</v>
      </c>
      <c r="X26" s="1" t="n">
        <f aca="false">((L26*3)+(テーブル3[[#This Row],[航空]]/15)+(O26/8)+(Q26*0.1))*VLOOKUP(E26,Sheet4!$A$2:$E$15,4,0)/12</f>
        <v>53.4166666666667</v>
      </c>
      <c r="Y26" s="1" t="n">
        <f aca="false">(((20-N26)-1)^2)/2*VLOOKUP(E26,Sheet4!$A$2:$E$15,5,0)</f>
        <v>24.5</v>
      </c>
    </row>
    <row r="27" customFormat="false" ht="16.5" hidden="false" customHeight="false" outlineLevel="0" collapsed="false">
      <c r="A27" s="22" t="s">
        <v>69</v>
      </c>
      <c r="B27" s="25" t="s">
        <v>67</v>
      </c>
      <c r="C27" s="25"/>
      <c r="D27" s="13" t="s">
        <v>31</v>
      </c>
      <c r="E27" s="14" t="s">
        <v>32</v>
      </c>
      <c r="F27" s="9" t="n">
        <v>1557</v>
      </c>
      <c r="G27" s="10" t="s">
        <v>33</v>
      </c>
      <c r="H27" s="9" t="n">
        <v>179</v>
      </c>
      <c r="I27" s="9" t="n">
        <v>98</v>
      </c>
      <c r="J27" s="9" t="n">
        <v>244</v>
      </c>
      <c r="K27" s="9" t="n">
        <v>204</v>
      </c>
      <c r="L27" s="9" t="n">
        <v>124</v>
      </c>
      <c r="M27" s="9" t="n">
        <v>0</v>
      </c>
      <c r="N27" s="9" t="n">
        <v>9</v>
      </c>
      <c r="O27" s="9" t="n">
        <v>187</v>
      </c>
      <c r="P27" s="9" t="n">
        <v>43</v>
      </c>
      <c r="Q27" s="9" t="n">
        <v>48</v>
      </c>
      <c r="R27" s="11" t="n">
        <f aca="false">MAX(テーブル3[[#This Row],[火力]],(テーブル3[[#This Row],[雷装]]/2),テーブル3[[#This Row],[航空]])</f>
        <v>122</v>
      </c>
      <c r="S2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98</v>
      </c>
      <c r="T27" s="12" t="n">
        <f aca="false">IF(AND(テーブル3[[#This Row],[主火力]]=テーブル3[[#This Row],[火力]],テーブル3[[#This Row],[艦種]]="駆逐"),テーブル3[[#This Row],[主火力]]*1.5,テーブル3[[#This Row],[主火力]])</f>
        <v>122</v>
      </c>
      <c r="U27" s="12" t="n">
        <f aca="false">IF(AND(テーブル3[[#This Row],[艦種]]="駆逐",テーブル3[[#This Row],[副火力]]=テーブル3[[#This Row],[火力]]),テーブル3[[#This Row],[副火力]]*1.5,テーブル3[[#This Row],[副火力]])</f>
        <v>147</v>
      </c>
      <c r="V27" s="1" t="n">
        <f aca="false">((テーブル3[[#This Row],[主火力補正]]*4)+(テーブル3[[#This Row],[副火力補正]]*0.5))*((H27/3))/1000*VLOOKUP(E27,Sheet4!$A$2:$E$15,2,0)</f>
        <v>33.5028333333333</v>
      </c>
      <c r="W27" s="1" t="n">
        <f aca="false">(F27/IF(テーブル3[[#This Row],[装甲]]="軽",280,IF(テーブル3[[#This Row],[装甲]]="中",250,220)))*((テーブル3[[#This Row],[対空]]/400)+(K27*1.8)+(テーブル3[[#This Row],[速力]])+(Q27*0.1))*VLOOKUP(E27,Sheet4!$A$2:$E$15,3,0)/IF(OR(テーブル3[[#This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57.73550625</v>
      </c>
      <c r="X27" s="1" t="n">
        <f aca="false">((L27*3)+(テーブル3[[#This Row],[航空]]/15)+(O27/8)+(Q27*0.1))*VLOOKUP(E27,Sheet4!$A$2:$E$15,4,0)/12</f>
        <v>33.3479166666667</v>
      </c>
      <c r="Y27" s="1" t="n">
        <f aca="false">(((20-N27)-1)^2)/2*VLOOKUP(E27,Sheet4!$A$2:$E$15,5,0)</f>
        <v>50</v>
      </c>
    </row>
    <row r="28" customFormat="false" ht="16.5" hidden="false" customHeight="false" outlineLevel="0" collapsed="false">
      <c r="A28" s="22" t="s">
        <v>70</v>
      </c>
      <c r="B28" s="25" t="s">
        <v>67</v>
      </c>
      <c r="C28" s="25"/>
      <c r="D28" s="7" t="s">
        <v>56</v>
      </c>
      <c r="E28" s="18" t="s">
        <v>47</v>
      </c>
      <c r="F28" s="9" t="n">
        <v>7863</v>
      </c>
      <c r="G28" s="10" t="s">
        <v>48</v>
      </c>
      <c r="H28" s="9" t="n">
        <v>168</v>
      </c>
      <c r="I28" s="9" t="n">
        <v>430</v>
      </c>
      <c r="J28" s="9" t="n">
        <v>0</v>
      </c>
      <c r="K28" s="9" t="n">
        <v>36</v>
      </c>
      <c r="L28" s="9" t="n">
        <v>241</v>
      </c>
      <c r="M28" s="9" t="n">
        <v>0</v>
      </c>
      <c r="N28" s="9" t="n">
        <v>16</v>
      </c>
      <c r="O28" s="9" t="n">
        <v>0</v>
      </c>
      <c r="P28" s="9" t="n">
        <v>32</v>
      </c>
      <c r="Q28" s="9" t="n">
        <v>15</v>
      </c>
      <c r="R28" s="11" t="n">
        <f aca="false">MAX(テーブル3[[#This Row],[火力]],(テーブル3[[#This Row],[雷装]]/2),テーブル3[[#This Row],[航空]])</f>
        <v>430</v>
      </c>
      <c r="S2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8" s="12" t="n">
        <f aca="false">IF(AND(テーブル3[[#This Row],[主火力]]=テーブル3[[#This Row],[火力]],テーブル3[[#This Row],[艦種]]="駆逐"),テーブル3[[#This Row],[主火力]]*1.5,テーブル3[[#This Row],[主火力]])</f>
        <v>430</v>
      </c>
      <c r="U2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8" s="1" t="n">
        <f aca="false">((テーブル3[[#This Row],[主火力補正]]*4)+(テーブル3[[#This Row],[副火力補正]]*0.5))*((H28/3))/1000*VLOOKUP(E28,Sheet4!$A$2:$E$15,2,0)</f>
        <v>96.32</v>
      </c>
      <c r="W28" s="1" t="n">
        <f aca="false">(F28/IF(テーブル3[[#This Row],[装甲]]="軽",280,IF(テーブル3[[#This Row],[装甲]]="中",250,220)))*((テーブル3[[#This Row],[対空]]/400)+(K28*1.8)+(テーブル3[[#This Row],[速力]])+(Q28*0.1))*VLOOKUP(E28,Sheet4!$A$2:$E$15,3,0)/IF(OR(テーブル3[[#This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70.6973052272727</v>
      </c>
      <c r="X28" s="1" t="n">
        <f aca="false">((L28*3)+(テーブル3[[#This Row],[航空]]/15)+(O28/8)+(Q28*0.1))*VLOOKUP(E28,Sheet4!$A$2:$E$15,4,0)/12</f>
        <v>60.375</v>
      </c>
      <c r="Y28" s="1" t="n">
        <f aca="false">(((20-N28)-1)^2)/2*VLOOKUP(E28,Sheet4!$A$2:$E$15,5,0)</f>
        <v>4.5</v>
      </c>
      <c r="Z28" s="11"/>
    </row>
    <row r="29" customFormat="false" ht="33" hidden="false" customHeight="false" outlineLevel="0" collapsed="false">
      <c r="A29" s="5" t="s">
        <v>71</v>
      </c>
      <c r="B29" s="25" t="s">
        <v>67</v>
      </c>
      <c r="C29" s="25"/>
      <c r="D29" s="7" t="s">
        <v>27</v>
      </c>
      <c r="E29" s="18" t="s">
        <v>47</v>
      </c>
      <c r="F29" s="9" t="n">
        <v>7851</v>
      </c>
      <c r="G29" s="10" t="s">
        <v>48</v>
      </c>
      <c r="H29" s="9" t="n">
        <v>168</v>
      </c>
      <c r="I29" s="9" t="n">
        <v>429</v>
      </c>
      <c r="J29" s="9" t="n">
        <v>0</v>
      </c>
      <c r="K29" s="9" t="n">
        <v>37</v>
      </c>
      <c r="L29" s="9" t="n">
        <v>237</v>
      </c>
      <c r="M29" s="9" t="n">
        <v>0</v>
      </c>
      <c r="N29" s="9" t="n">
        <v>15</v>
      </c>
      <c r="O29" s="9" t="n">
        <v>0</v>
      </c>
      <c r="P29" s="9" t="n">
        <v>32</v>
      </c>
      <c r="Q29" s="9" t="n">
        <v>15</v>
      </c>
      <c r="R29" s="11" t="n">
        <f aca="false">MAX(テーブル3[[#This Row],[火力]],(テーブル3[[#This Row],[雷装]]/2),テーブル3[[#This Row],[航空]])</f>
        <v>429</v>
      </c>
      <c r="S2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9" s="12" t="n">
        <f aca="false">IF(AND(テーブル3[[#This Row],[主火力]]=テーブル3[[#This Row],[火力]],テーブル3[[#This Row],[艦種]]="駆逐"),テーブル3[[#This Row],[主火力]]*1.5,テーブル3[[#This Row],[主火力]])</f>
        <v>429</v>
      </c>
      <c r="U2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9" s="1" t="n">
        <f aca="false">((テーブル3[[#This Row],[主火力補正]]*4)+(テーブル3[[#This Row],[副火力補正]]*0.5))*((H29/3))/1000*VLOOKUP(E29,Sheet4!$A$2:$E$15,2,0)</f>
        <v>96.096</v>
      </c>
      <c r="W29" s="1" t="n">
        <f aca="false">(F29/IF(テーブル3[[#This Row],[装甲]]="軽",280,IF(テーブル3[[#This Row],[装甲]]="中",250,220)))*((テーブル3[[#This Row],[対空]]/400)+(K29*1.8)+(テーブル3[[#This Row],[速力]])+(Q29*0.1))*VLOOKUP(E29,Sheet4!$A$2:$E$15,3,0)/IF(OR(テーブル3[[#This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71.8669834090909</v>
      </c>
      <c r="X29" s="1" t="n">
        <f aca="false">((L29*3)+(テーブル3[[#This Row],[航空]]/15)+(O29/8)+(Q29*0.1))*VLOOKUP(E29,Sheet4!$A$2:$E$15,4,0)/12</f>
        <v>59.375</v>
      </c>
      <c r="Y29" s="1" t="n">
        <f aca="false">(((20-N29)-1)^2)/2*VLOOKUP(E29,Sheet4!$A$2:$E$15,5,0)</f>
        <v>8</v>
      </c>
      <c r="Z29" s="11"/>
    </row>
    <row r="30" customFormat="false" ht="33" hidden="false" customHeight="false" outlineLevel="0" collapsed="false">
      <c r="A30" s="5" t="s">
        <v>72</v>
      </c>
      <c r="B30" s="25" t="s">
        <v>67</v>
      </c>
      <c r="C30" s="25"/>
      <c r="D30" s="7" t="s">
        <v>27</v>
      </c>
      <c r="E30" s="18" t="s">
        <v>47</v>
      </c>
      <c r="F30" s="9" t="n">
        <v>8036</v>
      </c>
      <c r="G30" s="10" t="s">
        <v>48</v>
      </c>
      <c r="H30" s="9" t="n">
        <v>179</v>
      </c>
      <c r="I30" s="9" t="n">
        <v>419</v>
      </c>
      <c r="J30" s="9" t="n">
        <v>0</v>
      </c>
      <c r="K30" s="9" t="n">
        <v>42</v>
      </c>
      <c r="L30" s="9" t="n">
        <v>241</v>
      </c>
      <c r="M30" s="9" t="n">
        <v>0</v>
      </c>
      <c r="N30" s="9" t="n">
        <v>15</v>
      </c>
      <c r="O30" s="9" t="n">
        <v>0</v>
      </c>
      <c r="P30" s="9" t="n">
        <v>32</v>
      </c>
      <c r="Q30" s="9" t="n">
        <v>82</v>
      </c>
      <c r="R30" s="11" t="n">
        <f aca="false">MAX(テーブル3[[#This Row],[火力]],(テーブル3[[#This Row],[雷装]]/2),テーブル3[[#This Row],[航空]])</f>
        <v>419</v>
      </c>
      <c r="S3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0" s="12" t="n">
        <f aca="false">IF(AND(テーブル3[[#This Row],[主火力]]=テーブル3[[#This Row],[火力]],テーブル3[[#This Row],[艦種]]="駆逐"),テーブル3[[#This Row],[主火力]]*1.5,テーブル3[[#This Row],[主火力]])</f>
        <v>419</v>
      </c>
      <c r="U3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0" s="1" t="n">
        <f aca="false">((テーブル3[[#This Row],[主火力補正]]*4)+(テーブル3[[#This Row],[副火力補正]]*0.5))*((H30/3))/1000*VLOOKUP(E30,Sheet4!$A$2:$E$15,2,0)</f>
        <v>100.001333333333</v>
      </c>
      <c r="W30" s="1" t="n">
        <f aca="false">(F30/IF(テーブル3[[#This Row],[装甲]]="軽",280,IF(テーブル3[[#This Row],[装甲]]="中",250,220)))*((テーブル3[[#This Row],[対空]]/400)+(K30*1.8)+(テーブル3[[#This Row],[速力]])+(Q30*0.1))*VLOOKUP(E30,Sheet4!$A$2:$E$15,3,0)/IF(OR(テーブル3[[#This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85.0373172727273</v>
      </c>
      <c r="X30" s="1" t="n">
        <f aca="false">((L30*3)+(テーブル3[[#This Row],[航空]]/15)+(O30/8)+(Q30*0.1))*VLOOKUP(E30,Sheet4!$A$2:$E$15,4,0)/12</f>
        <v>60.9333333333333</v>
      </c>
      <c r="Y30" s="1" t="n">
        <f aca="false">(((20-N30)-1)^2)/2*VLOOKUP(E30,Sheet4!$A$2:$E$15,5,0)</f>
        <v>8</v>
      </c>
    </row>
    <row r="31" customFormat="false" ht="16.5" hidden="false" customHeight="false" outlineLevel="0" collapsed="false">
      <c r="A31" s="22" t="s">
        <v>73</v>
      </c>
      <c r="B31" s="25" t="s">
        <v>67</v>
      </c>
      <c r="C31" s="25"/>
      <c r="D31" s="13" t="s">
        <v>31</v>
      </c>
      <c r="E31" s="14" t="s">
        <v>32</v>
      </c>
      <c r="F31" s="9" t="n">
        <v>1469</v>
      </c>
      <c r="G31" s="10" t="s">
        <v>33</v>
      </c>
      <c r="H31" s="9" t="n">
        <v>177</v>
      </c>
      <c r="I31" s="9" t="n">
        <v>104</v>
      </c>
      <c r="J31" s="9" t="n">
        <v>239</v>
      </c>
      <c r="K31" s="9" t="n">
        <v>204</v>
      </c>
      <c r="L31" s="9" t="n">
        <v>123</v>
      </c>
      <c r="M31" s="9" t="n">
        <v>0</v>
      </c>
      <c r="N31" s="9" t="n">
        <v>9</v>
      </c>
      <c r="O31" s="9" t="n">
        <v>204</v>
      </c>
      <c r="P31" s="9" t="n">
        <v>43</v>
      </c>
      <c r="Q31" s="9" t="n">
        <v>45</v>
      </c>
      <c r="R31" s="11" t="n">
        <f aca="false">MAX(テーブル3[[#This Row],[火力]],(テーブル3[[#This Row],[雷装]]/2),テーブル3[[#This Row],[航空]])</f>
        <v>119.5</v>
      </c>
      <c r="S3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104</v>
      </c>
      <c r="T31" s="12" t="n">
        <f aca="false">IF(AND(テーブル3[[#This Row],[主火力]]=テーブル3[[#This Row],[火力]],テーブル3[[#This Row],[艦種]]="駆逐"),テーブル3[[#This Row],[主火力]]*1.5,テーブル3[[#This Row],[主火力]])</f>
        <v>119.5</v>
      </c>
      <c r="U31" s="12" t="n">
        <f aca="false">IF(AND(テーブル3[[#This Row],[艦種]]="駆逐",テーブル3[[#This Row],[副火力]]=テーブル3[[#This Row],[火力]]),テーブル3[[#This Row],[副火力]]*1.5,テーブル3[[#This Row],[副火力]])</f>
        <v>156</v>
      </c>
      <c r="V31" s="1" t="n">
        <f aca="false">((テーブル3[[#This Row],[主火力補正]]*4)+(テーブル3[[#This Row],[副火力補正]]*0.5))*((H31/3))/1000*VLOOKUP(E31,Sheet4!$A$2:$E$15,2,0)</f>
        <v>32.804</v>
      </c>
      <c r="W31" s="1" t="n">
        <f aca="false">(F31/IF(テーブル3[[#This Row],[装甲]]="軽",280,IF(テーブル3[[#This Row],[装甲]]="中",250,220)))*((テーブル3[[#This Row],[対空]]/400)+(K31*1.8)+(テーブル3[[#This Row],[速力]])+(Q31*0.1))*VLOOKUP(E31,Sheet4!$A$2:$E$15,3,0)/IF(OR(テーブル3[[#This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54.4326801339286</v>
      </c>
      <c r="X31" s="1" t="n">
        <f aca="false">((L31*3)+(テーブル3[[#This Row],[航空]]/15)+(O31/8)+(Q31*0.1))*VLOOKUP(E31,Sheet4!$A$2:$E$15,4,0)/12</f>
        <v>33.25</v>
      </c>
      <c r="Y31" s="1" t="n">
        <f aca="false">(((20-N31)-1)^2)/2*VLOOKUP(E31,Sheet4!$A$2:$E$15,5,0)</f>
        <v>50</v>
      </c>
    </row>
    <row r="32" customFormat="false" ht="33" hidden="false" customHeight="false" outlineLevel="0" collapsed="false">
      <c r="A32" s="5" t="s">
        <v>74</v>
      </c>
      <c r="B32" s="25" t="s">
        <v>67</v>
      </c>
      <c r="C32" s="25"/>
      <c r="D32" s="13" t="s">
        <v>31</v>
      </c>
      <c r="E32" s="26" t="s">
        <v>75</v>
      </c>
      <c r="F32" s="9" t="n">
        <v>6788</v>
      </c>
      <c r="G32" s="10" t="s">
        <v>29</v>
      </c>
      <c r="H32" s="9" t="n">
        <v>163</v>
      </c>
      <c r="I32" s="9" t="n">
        <v>357</v>
      </c>
      <c r="J32" s="9" t="n">
        <v>0</v>
      </c>
      <c r="K32" s="9" t="n">
        <v>41</v>
      </c>
      <c r="L32" s="9" t="n">
        <v>227</v>
      </c>
      <c r="M32" s="9" t="n">
        <v>0</v>
      </c>
      <c r="N32" s="9" t="n">
        <v>13</v>
      </c>
      <c r="O32" s="9" t="n">
        <v>0</v>
      </c>
      <c r="P32" s="9" t="n">
        <v>31</v>
      </c>
      <c r="Q32" s="9" t="n">
        <v>35</v>
      </c>
      <c r="R32" s="11" t="n">
        <f aca="false">MAX(テーブル3[[#This Row],[火力]],(テーブル3[[#This Row],[雷装]]/2),テーブル3[[#This Row],[航空]])</f>
        <v>357</v>
      </c>
      <c r="S3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2" s="12" t="n">
        <f aca="false">IF(AND(テーブル3[[#This Row],[主火力]]=テーブル3[[#This Row],[火力]],テーブル3[[#This Row],[艦種]]="駆逐"),テーブル3[[#This Row],[主火力]]*1.5,テーブル3[[#This Row],[主火力]])</f>
        <v>357</v>
      </c>
      <c r="U3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2" s="1" t="n">
        <f aca="false">((テーブル3[[#This Row],[主火力補正]]*4)+(テーブル3[[#This Row],[副火力補正]]*0.5))*((H32/3))/1000*VLOOKUP(E32,Sheet4!$A$2:$E$15,2,0)</f>
        <v>77.588</v>
      </c>
      <c r="W32" s="1" t="n">
        <f aca="false">(F32/IF(テーブル3[[#This Row],[装甲]]="軽",280,IF(テーブル3[[#This Row],[装甲]]="中",250,220)))*((テーブル3[[#This Row],[対空]]/400)+(K32*1.8)+(テーブル3[[#This Row],[速力]])+(Q32*0.1))*VLOOKUP(E32,Sheet4!$A$2:$E$15,3,0)/IF(OR(テーブル3[[#This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59.1194072</v>
      </c>
      <c r="X32" s="1" t="n">
        <f aca="false">((L32*3)+(テーブル3[[#This Row],[航空]]/15)+(O32/8)+(Q32*0.1))*VLOOKUP(E32,Sheet4!$A$2:$E$15,4,0)/12</f>
        <v>57.0416666666667</v>
      </c>
      <c r="Y32" s="1" t="n">
        <f aca="false">(((20-N32)-1)^2)/2*VLOOKUP(E32,Sheet4!$A$2:$E$15,5,0)</f>
        <v>18</v>
      </c>
    </row>
    <row r="33" customFormat="false" ht="16.5" hidden="false" customHeight="false" outlineLevel="0" collapsed="false">
      <c r="A33" s="22" t="s">
        <v>76</v>
      </c>
      <c r="B33" s="25" t="s">
        <v>67</v>
      </c>
      <c r="C33" s="25"/>
      <c r="D33" s="13" t="s">
        <v>31</v>
      </c>
      <c r="E33" s="21" t="s">
        <v>52</v>
      </c>
      <c r="F33" s="9" t="n">
        <v>3097</v>
      </c>
      <c r="G33" s="10" t="s">
        <v>33</v>
      </c>
      <c r="H33" s="9" t="n">
        <v>153</v>
      </c>
      <c r="I33" s="9" t="n">
        <v>149</v>
      </c>
      <c r="J33" s="9" t="n">
        <v>244</v>
      </c>
      <c r="K33" s="9" t="n">
        <v>75</v>
      </c>
      <c r="L33" s="9" t="n">
        <v>272</v>
      </c>
      <c r="M33" s="9" t="n">
        <v>0</v>
      </c>
      <c r="N33" s="9" t="n">
        <v>10</v>
      </c>
      <c r="O33" s="9" t="n">
        <v>130</v>
      </c>
      <c r="P33" s="9" t="n">
        <v>31</v>
      </c>
      <c r="Q33" s="9" t="n">
        <v>35</v>
      </c>
      <c r="R33" s="11" t="n">
        <f aca="false">MAX(テーブル3[[#This Row],[火力]],(テーブル3[[#This Row],[雷装]]/2),テーブル3[[#This Row],[航空]])</f>
        <v>149</v>
      </c>
      <c r="S3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244</v>
      </c>
      <c r="T33" s="12" t="n">
        <f aca="false">IF(AND(テーブル3[[#This Row],[主火力]]=テーブル3[[#This Row],[火力]],テーブル3[[#This Row],[艦種]]="駆逐"),テーブル3[[#This Row],[主火力]]*1.5,テーブル3[[#This Row],[主火力]])</f>
        <v>149</v>
      </c>
      <c r="U33" s="12" t="n">
        <f aca="false">IF(AND(テーブル3[[#This Row],[艦種]]="駆逐",テーブル3[[#This Row],[副火力]]=テーブル3[[#This Row],[火力]]),テーブル3[[#This Row],[副火力]]*1.5,テーブル3[[#This Row],[副火力]])</f>
        <v>244</v>
      </c>
      <c r="V33" s="1" t="n">
        <f aca="false">((テーブル3[[#This Row],[主火力補正]]*4)+(テーブル3[[#This Row],[副火力補正]]*0.5))*((H33/3))/1000*VLOOKUP(E33,Sheet4!$A$2:$E$15,2,0)</f>
        <v>36.618</v>
      </c>
      <c r="W33" s="1" t="n">
        <f aca="false">(F33/IF(テーブル3[[#This Row],[装甲]]="軽",280,IF(テーブル3[[#This Row],[装甲]]="中",250,220)))*((テーブル3[[#This Row],[対空]]/400)+(K33*1.8)+(テーブル3[[#This Row],[速力]])+(Q33*0.1))*VLOOKUP(E33,Sheet4!$A$2:$E$15,3,0)/IF(OR(テーブル3[[#This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47.0578089285714</v>
      </c>
      <c r="X33" s="1" t="n">
        <f aca="false">((L33*3)+(テーブル3[[#This Row],[航空]]/15)+(O33/8)+(Q33*0.1))*VLOOKUP(E33,Sheet4!$A$2:$E$15,4,0)/12</f>
        <v>69.6458333333333</v>
      </c>
      <c r="Y33" s="1" t="n">
        <f aca="false">(((20-N33)-1)^2)/2*VLOOKUP(E33,Sheet4!$A$2:$E$15,5,0)</f>
        <v>40.5</v>
      </c>
    </row>
    <row r="34" customFormat="false" ht="33" hidden="false" customHeight="false" outlineLevel="0" collapsed="false">
      <c r="A34" s="22" t="s">
        <v>77</v>
      </c>
      <c r="B34" s="25" t="s">
        <v>67</v>
      </c>
      <c r="C34" s="25"/>
      <c r="D34" s="7" t="s">
        <v>27</v>
      </c>
      <c r="E34" s="18" t="s">
        <v>47</v>
      </c>
      <c r="F34" s="9" t="n">
        <v>7234</v>
      </c>
      <c r="G34" s="10" t="s">
        <v>48</v>
      </c>
      <c r="H34" s="9" t="n">
        <v>145</v>
      </c>
      <c r="I34" s="9" t="n">
        <v>404</v>
      </c>
      <c r="J34" s="9" t="n">
        <v>0</v>
      </c>
      <c r="K34" s="9" t="n">
        <v>23</v>
      </c>
      <c r="L34" s="9" t="n">
        <v>257</v>
      </c>
      <c r="M34" s="9" t="n">
        <v>0</v>
      </c>
      <c r="N34" s="9" t="n">
        <v>15</v>
      </c>
      <c r="O34" s="9" t="n">
        <v>0</v>
      </c>
      <c r="P34" s="9" t="n">
        <v>32</v>
      </c>
      <c r="Q34" s="9" t="n">
        <v>19</v>
      </c>
      <c r="R34" s="11" t="n">
        <f aca="false">MAX(テーブル3[[#This Row],[火力]],(テーブル3[[#This Row],[雷装]]/2),テーブル3[[#This Row],[航空]])</f>
        <v>404</v>
      </c>
      <c r="S3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4" s="12" t="n">
        <f aca="false">IF(AND(テーブル3[[#This Row],[主火力]]=テーブル3[[#This Row],[火力]],テーブル3[[#This Row],[艦種]]="駆逐"),テーブル3[[#This Row],[主火力]]*1.5,テーブル3[[#This Row],[主火力]])</f>
        <v>404</v>
      </c>
      <c r="U3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4" s="1" t="n">
        <f aca="false">((テーブル3[[#This Row],[主火力補正]]*4)+(テーブル3[[#This Row],[副火力補正]]*0.5))*((H34/3))/1000*VLOOKUP(E34,Sheet4!$A$2:$E$15,2,0)</f>
        <v>78.1066666666667</v>
      </c>
      <c r="W34" s="1" t="n">
        <f aca="false">(F34/IF(テーブル3[[#This Row],[装甲]]="軽",280,IF(テーブル3[[#This Row],[装甲]]="中",250,220)))*((テーブル3[[#This Row],[対空]]/400)+(K34*1.8)+(テーブル3[[#This Row],[速力]])+(Q34*0.1))*VLOOKUP(E34,Sheet4!$A$2:$E$15,3,0)/IF(OR(テーブル3[[#This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49.9425495454545</v>
      </c>
      <c r="X34" s="1" t="n">
        <f aca="false">((L34*3)+(テーブル3[[#This Row],[航空]]/15)+(O34/8)+(Q34*0.1))*VLOOKUP(E34,Sheet4!$A$2:$E$15,4,0)/12</f>
        <v>64.4083333333333</v>
      </c>
      <c r="Y34" s="1" t="n">
        <f aca="false">(((20-N34)-1)^2)/2*VLOOKUP(E34,Sheet4!$A$2:$E$15,5,0)</f>
        <v>8</v>
      </c>
    </row>
    <row r="35" customFormat="false" ht="33" hidden="false" customHeight="false" outlineLevel="0" collapsed="false">
      <c r="A35" s="5" t="s">
        <v>78</v>
      </c>
      <c r="B35" s="25" t="s">
        <v>67</v>
      </c>
      <c r="C35" s="25"/>
      <c r="D35" s="7" t="s">
        <v>27</v>
      </c>
      <c r="E35" s="14" t="s">
        <v>32</v>
      </c>
      <c r="F35" s="9" t="n">
        <v>2021</v>
      </c>
      <c r="G35" s="10" t="s">
        <v>33</v>
      </c>
      <c r="H35" s="9" t="n">
        <v>206</v>
      </c>
      <c r="I35" s="9" t="n">
        <v>137</v>
      </c>
      <c r="J35" s="9" t="n">
        <v>273</v>
      </c>
      <c r="K35" s="9" t="n">
        <v>213</v>
      </c>
      <c r="L35" s="9" t="n">
        <v>138</v>
      </c>
      <c r="M35" s="9" t="n">
        <v>0</v>
      </c>
      <c r="N35" s="9" t="n">
        <v>10</v>
      </c>
      <c r="O35" s="9" t="n">
        <v>192</v>
      </c>
      <c r="P35" s="9" t="n">
        <v>54</v>
      </c>
      <c r="Q35" s="9" t="n">
        <v>51</v>
      </c>
      <c r="R35" s="11" t="n">
        <f aca="false">MAX(テーブル3[[#This Row],[火力]],(テーブル3[[#This Row],[雷装]]/2),テーブル3[[#This Row],[航空]])</f>
        <v>137</v>
      </c>
      <c r="S3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35" s="12" t="n">
        <f aca="false">IF(AND(テーブル3[[#This Row],[主火力]]=テーブル3[[#This Row],[火力]],テーブル3[[#This Row],[艦種]]="駆逐"),テーブル3[[#This Row],[主火力]]*1.5,テーブル3[[#This Row],[主火力]])</f>
        <v>205.5</v>
      </c>
      <c r="U35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35" s="1" t="n">
        <f aca="false">((テーブル3[[#This Row],[主火力補正]]*4)+(テーブル3[[#This Row],[副火力補正]]*0.5))*((H35/3))/1000*VLOOKUP(E35,Sheet4!$A$2:$E$15,2,0)</f>
        <v>65.817</v>
      </c>
      <c r="W35" s="1" t="n">
        <f aca="false">(F35/IF(テーブル3[[#This Row],[装甲]]="軽",280,IF(テーブル3[[#This Row],[装甲]]="中",250,220)))*((テーブル3[[#This Row],[対空]]/400)+(K35*1.8)+(テーブル3[[#This Row],[速力]])+(Q35*0.1))*VLOOKUP(E35,Sheet4!$A$2:$E$15,3,0)/IF(OR(テーブル3[[#This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79.9097986607143</v>
      </c>
      <c r="X35" s="1" t="n">
        <f aca="false">((L35*3)+(テーブル3[[#This Row],[航空]]/15)+(O35/8)+(Q35*0.1))*VLOOKUP(E35,Sheet4!$A$2:$E$15,4,0)/12</f>
        <v>36.925</v>
      </c>
      <c r="Y35" s="1" t="n">
        <f aca="false">(((20-N35)-1)^2)/2*VLOOKUP(E35,Sheet4!$A$2:$E$15,5,0)</f>
        <v>40.5</v>
      </c>
      <c r="Z35" s="11"/>
    </row>
    <row r="36" customFormat="false" ht="16.5" hidden="false" customHeight="false" outlineLevel="0" collapsed="false">
      <c r="A36" s="27" t="s">
        <v>79</v>
      </c>
      <c r="B36" s="0" t="s">
        <v>67</v>
      </c>
      <c r="D36" s="0" t="s">
        <v>27</v>
      </c>
      <c r="E36" s="14" t="s">
        <v>32</v>
      </c>
      <c r="F36" s="9" t="n">
        <v>2021</v>
      </c>
      <c r="G36" s="10" t="s">
        <v>33</v>
      </c>
      <c r="H36" s="9" t="n">
        <v>206</v>
      </c>
      <c r="I36" s="9" t="n">
        <v>137</v>
      </c>
      <c r="J36" s="9" t="n">
        <v>273</v>
      </c>
      <c r="K36" s="9" t="n">
        <v>213</v>
      </c>
      <c r="L36" s="9" t="n">
        <v>138</v>
      </c>
      <c r="M36" s="9" t="n">
        <v>0</v>
      </c>
      <c r="N36" s="9" t="n">
        <v>10</v>
      </c>
      <c r="O36" s="9" t="n">
        <v>192</v>
      </c>
      <c r="P36" s="0" t="n">
        <v>54</v>
      </c>
      <c r="Q36" s="0" t="n">
        <v>51</v>
      </c>
      <c r="R36" s="11" t="n">
        <f aca="false">MAX(テーブル3[[#This Row],[火力]],(テーブル3[[#This Row],[雷装]]/2),テーブル3[[#This Row],[航空]])</f>
        <v>137</v>
      </c>
      <c r="S3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36" s="12" t="n">
        <f aca="false">IF(AND(テーブル3[[#This Row],[主火力]]=テーブル3[[#This Row],[火力]],テーブル3[[#This Row],[艦種]]="駆逐"),テーブル3[[#This Row],[主火力]]*1.5,テーブル3[[#This Row],[主火力]])</f>
        <v>205.5</v>
      </c>
      <c r="U36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36" s="1" t="n">
        <f aca="false">((テーブル3[[#This Row],[主火力補正]]*4)+(テーブル3[[#This Row],[副火力補正]]*0.5))*((H36/3))/1000*VLOOKUP(E36,Sheet4!$A$2:$E$15,2,0)</f>
        <v>65.817</v>
      </c>
      <c r="W36" s="1" t="n">
        <f aca="false">(F36/IF(テーブル3[[#This Row],[装甲]]="軽",280,IF(テーブル3[[#This Row],[装甲]]="中",250,220)))*((テーブル3[[#This Row],[対空]]/400)+(K36*1.8)+(テーブル3[[#This Row],[速力]])+(Q36*0.1))*VLOOKUP(E36,Sheet4!$A$2:$E$15,3,0)/IF(OR(テーブル3[[#This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79.9097986607143</v>
      </c>
      <c r="X36" s="1" t="n">
        <f aca="false">((L36*3)+(テーブル3[[#This Row],[航空]]/15)+(O36/8)+(Q36*0.1))*VLOOKUP(E36,Sheet4!$A$2:$E$15,4,0)/12</f>
        <v>36.925</v>
      </c>
      <c r="Y36" s="1" t="n">
        <f aca="false">(((20-N36)-1)^2)/2*VLOOKUP(E36,Sheet4!$A$2:$E$15,5,0)</f>
        <v>40.5</v>
      </c>
      <c r="Z36" s="11"/>
    </row>
    <row r="37" customFormat="false" ht="16.5" hidden="false" customHeight="false" outlineLevel="0" collapsed="false">
      <c r="A37" s="5" t="s">
        <v>80</v>
      </c>
      <c r="B37" s="25" t="s">
        <v>67</v>
      </c>
      <c r="C37" s="25"/>
      <c r="D37" s="24" t="s">
        <v>61</v>
      </c>
      <c r="E37" s="14" t="s">
        <v>32</v>
      </c>
      <c r="F37" s="9" t="n">
        <v>1376</v>
      </c>
      <c r="G37" s="10" t="s">
        <v>33</v>
      </c>
      <c r="H37" s="9" t="n">
        <v>193</v>
      </c>
      <c r="I37" s="9" t="n">
        <v>69</v>
      </c>
      <c r="J37" s="9" t="n">
        <v>409</v>
      </c>
      <c r="K37" s="9" t="n">
        <v>200</v>
      </c>
      <c r="L37" s="9" t="n">
        <v>138</v>
      </c>
      <c r="M37" s="9" t="n">
        <v>0</v>
      </c>
      <c r="N37" s="9" t="n">
        <v>8</v>
      </c>
      <c r="O37" s="9" t="n">
        <v>187</v>
      </c>
      <c r="P37" s="9" t="n">
        <v>42</v>
      </c>
      <c r="Q37" s="9" t="n">
        <v>24</v>
      </c>
      <c r="R37" s="11" t="n">
        <f aca="false">MAX(テーブル3[[#This Row],[火力]],(テーブル3[[#This Row],[雷装]]/2),テーブル3[[#This Row],[航空]])</f>
        <v>204.5</v>
      </c>
      <c r="S3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69</v>
      </c>
      <c r="T37" s="12" t="n">
        <f aca="false">IF(AND(テーブル3[[#This Row],[主火力]]=テーブル3[[#This Row],[火力]],テーブル3[[#This Row],[艦種]]="駆逐"),テーブル3[[#This Row],[主火力]]*1.5,テーブル3[[#This Row],[主火力]])</f>
        <v>204.5</v>
      </c>
      <c r="U37" s="12" t="n">
        <f aca="false">IF(AND(テーブル3[[#This Row],[艦種]]="駆逐",テーブル3[[#This Row],[副火力]]=テーブル3[[#This Row],[火力]]),テーブル3[[#This Row],[副火力]]*1.5,テーブル3[[#This Row],[副火力]])</f>
        <v>103.5</v>
      </c>
      <c r="V37" s="1" t="n">
        <f aca="false">((テーブル3[[#This Row],[主火力補正]]*4)+(テーブル3[[#This Row],[副火力補正]]*0.5))*((H37/3))/1000*VLOOKUP(E37,Sheet4!$A$2:$E$15,2,0)</f>
        <v>55.9539166666667</v>
      </c>
      <c r="W37" s="1" t="n">
        <f aca="false">(F37/IF(テーブル3[[#This Row],[装甲]]="軽",280,IF(テーブル3[[#This Row],[装甲]]="中",250,220)))*((テーブル3[[#This Row],[対空]]/400)+(K37*1.8)+(テーブル3[[#This Row],[速力]])+(Q37*0.1))*VLOOKUP(E37,Sheet4!$A$2:$E$15,3,0)/IF(OR(テーブル3[[#This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49.7258142857143</v>
      </c>
      <c r="X37" s="1" t="n">
        <f aca="false">((L37*3)+(テーブル3[[#This Row],[航空]]/15)+(O37/8)+(Q37*0.1))*VLOOKUP(E37,Sheet4!$A$2:$E$15,4,0)/12</f>
        <v>36.6479166666667</v>
      </c>
      <c r="Y37" s="1" t="n">
        <f aca="false">(((20-N37)-1)^2)/2*VLOOKUP(E37,Sheet4!$A$2:$E$15,5,0)</f>
        <v>60.5</v>
      </c>
      <c r="Z37" s="11"/>
    </row>
    <row r="38" customFormat="false" ht="16.5" hidden="false" customHeight="false" outlineLevel="0" collapsed="false">
      <c r="A38" s="5" t="s">
        <v>81</v>
      </c>
      <c r="B38" s="28" t="s">
        <v>82</v>
      </c>
      <c r="C38" s="28"/>
      <c r="D38" s="13" t="s">
        <v>31</v>
      </c>
      <c r="E38" s="15" t="s">
        <v>35</v>
      </c>
      <c r="F38" s="9" t="n">
        <v>4472</v>
      </c>
      <c r="G38" s="10" t="s">
        <v>33</v>
      </c>
      <c r="H38" s="9" t="n">
        <v>156</v>
      </c>
      <c r="I38" s="9" t="n">
        <v>0</v>
      </c>
      <c r="J38" s="9" t="n">
        <v>0</v>
      </c>
      <c r="K38" s="9" t="n">
        <v>53</v>
      </c>
      <c r="L38" s="9" t="n">
        <v>255</v>
      </c>
      <c r="M38" s="9" t="n">
        <v>237</v>
      </c>
      <c r="N38" s="9" t="n">
        <v>11</v>
      </c>
      <c r="O38" s="9" t="n">
        <v>72</v>
      </c>
      <c r="P38" s="9" t="n">
        <v>26</v>
      </c>
      <c r="Q38" s="9" t="n">
        <v>69</v>
      </c>
      <c r="R38" s="11" t="n">
        <f aca="false">MAX(テーブル3[[#This Row],[火力]],(テーブル3[[#This Row],[雷装]]/2),テーブル3[[#This Row],[航空]])</f>
        <v>237</v>
      </c>
      <c r="S3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8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3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8" s="1" t="n">
        <f aca="false">((テーブル3[[#This Row],[主火力補正]]*4)+(テーブル3[[#This Row],[副火力補正]]*0.5))*((H38/3))/1000*VLOOKUP(E38,Sheet4!$A$2:$E$15,2,0)</f>
        <v>49.296</v>
      </c>
      <c r="W38" s="1" t="n">
        <f aca="false">(F38/IF(テーブル3[[#This Row],[装甲]]="軽",280,IF(テーブル3[[#This Row],[装甲]]="中",250,220)))*((テーブル3[[#This Row],[対空]]/400)+(K38*1.8)+(テーブル3[[#This Row],[速力]])+(Q38*0.1))*VLOOKUP(E38,Sheet4!$A$2:$E$15,3,0)/IF(OR(テーブル3[[#This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41.1863214285714</v>
      </c>
      <c r="X38" s="1" t="n">
        <f aca="false">((L38*3)+(テーブル3[[#This Row],[航空]]/15)+(O38/8)+(Q38*0.1))*VLOOKUP(E38,Sheet4!$A$2:$E$15,4,0)/12</f>
        <v>66.3916666666667</v>
      </c>
      <c r="Y38" s="1" t="n">
        <f aca="false">(((20-N38)-1)^2)/2*VLOOKUP(E38,Sheet4!$A$2:$E$15,5,0)</f>
        <v>32</v>
      </c>
    </row>
    <row r="39" customFormat="false" ht="33" hidden="false" customHeight="false" outlineLevel="0" collapsed="false">
      <c r="A39" s="5" t="s">
        <v>83</v>
      </c>
      <c r="B39" s="28" t="s">
        <v>82</v>
      </c>
      <c r="C39" s="28"/>
      <c r="D39" s="7" t="s">
        <v>27</v>
      </c>
      <c r="E39" s="16" t="s">
        <v>39</v>
      </c>
      <c r="F39" s="9" t="n">
        <v>4138</v>
      </c>
      <c r="G39" s="10" t="s">
        <v>29</v>
      </c>
      <c r="H39" s="9" t="n">
        <v>161</v>
      </c>
      <c r="I39" s="9" t="n">
        <v>237</v>
      </c>
      <c r="J39" s="9" t="n">
        <v>198</v>
      </c>
      <c r="K39" s="9" t="n">
        <v>54</v>
      </c>
      <c r="L39" s="9" t="n">
        <v>175</v>
      </c>
      <c r="M39" s="9" t="n">
        <v>0</v>
      </c>
      <c r="N39" s="9" t="n">
        <v>12</v>
      </c>
      <c r="O39" s="9" t="n">
        <v>0</v>
      </c>
      <c r="P39" s="9" t="n">
        <v>28</v>
      </c>
      <c r="Q39" s="9" t="n">
        <v>90</v>
      </c>
      <c r="R39" s="11" t="n">
        <f aca="false">MAX(テーブル3[[#This Row],[火力]],(テーブル3[[#This Row],[雷装]]/2),テーブル3[[#This Row],[航空]])</f>
        <v>237</v>
      </c>
      <c r="S3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198</v>
      </c>
      <c r="T39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39" s="12" t="n">
        <f aca="false">IF(AND(テーブル3[[#This Row],[艦種]]="駆逐",テーブル3[[#This Row],[副火力]]=テーブル3[[#This Row],[火力]]),テーブル3[[#This Row],[副火力]]*1.5,テーブル3[[#This Row],[副火力]])</f>
        <v>198</v>
      </c>
      <c r="V39" s="1" t="n">
        <f aca="false">((テーブル3[[#This Row],[主火力補正]]*4)+(テーブル3[[#This Row],[副火力補正]]*0.5))*((H39/3))/1000*VLOOKUP(E39,Sheet4!$A$2:$E$15,2,0)</f>
        <v>56.189</v>
      </c>
      <c r="W39" s="1" t="n">
        <f aca="false">(F39/IF(テーブル3[[#This Row],[装甲]]="軽",280,IF(テーブル3[[#This Row],[装甲]]="中",250,220)))*((テーブル3[[#This Row],[対空]]/400)+(K39*1.8)+(テーブル3[[#This Row],[速力]])+(Q39*0.1))*VLOOKUP(E39,Sheet4!$A$2:$E$15,3,0)/IF(OR(テーブル3[[#This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55.7129975</v>
      </c>
      <c r="X39" s="1" t="n">
        <f aca="false">((L39*3)+(テーブル3[[#This Row],[航空]]/15)+(O39/8)+(Q39*0.1))*VLOOKUP(E39,Sheet4!$A$2:$E$15,4,0)/12</f>
        <v>44.5</v>
      </c>
      <c r="Y39" s="1" t="n">
        <f aca="false">(((20-N39)-1)^2)/2*VLOOKUP(E39,Sheet4!$A$2:$E$15,5,0)</f>
        <v>24.5</v>
      </c>
    </row>
    <row r="40" customFormat="false" ht="16.5" hidden="false" customHeight="false" outlineLevel="0" collapsed="false">
      <c r="A40" s="5" t="s">
        <v>84</v>
      </c>
      <c r="B40" s="28" t="s">
        <v>82</v>
      </c>
      <c r="C40" s="28"/>
      <c r="D40" s="13" t="s">
        <v>31</v>
      </c>
      <c r="E40" s="15" t="s">
        <v>35</v>
      </c>
      <c r="F40" s="9" t="n">
        <v>4472</v>
      </c>
      <c r="G40" s="10" t="s">
        <v>33</v>
      </c>
      <c r="H40" s="9" t="n">
        <v>156</v>
      </c>
      <c r="I40" s="9" t="n">
        <v>0</v>
      </c>
      <c r="J40" s="9" t="n">
        <v>0</v>
      </c>
      <c r="K40" s="9" t="n">
        <v>53</v>
      </c>
      <c r="L40" s="9" t="n">
        <v>255</v>
      </c>
      <c r="M40" s="9" t="n">
        <v>237</v>
      </c>
      <c r="N40" s="9" t="n">
        <v>11</v>
      </c>
      <c r="O40" s="9" t="n">
        <v>72</v>
      </c>
      <c r="P40" s="9" t="n">
        <v>26</v>
      </c>
      <c r="Q40" s="9" t="n">
        <v>96</v>
      </c>
      <c r="R40" s="11" t="n">
        <f aca="false">MAX(テーブル3[[#This Row],[火力]],(テーブル3[[#This Row],[雷装]]/2),テーブル3[[#This Row],[航空]])</f>
        <v>237</v>
      </c>
      <c r="S4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0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4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0" s="1" t="n">
        <f aca="false">((テーブル3[[#This Row],[主火力補正]]*4)+(テーブル3[[#This Row],[副火力補正]]*0.5))*((H40/3))/1000*VLOOKUP(E40,Sheet4!$A$2:$E$15,2,0)</f>
        <v>49.296</v>
      </c>
      <c r="W40" s="1" t="n">
        <f aca="false">(F40/IF(テーブル3[[#This Row],[装甲]]="軽",280,IF(テーブル3[[#This Row],[装甲]]="中",250,220)))*((テーブル3[[#This Row],[対空]]/400)+(K40*1.8)+(テーブル3[[#This Row],[速力]])+(Q40*0.1))*VLOOKUP(E40,Sheet4!$A$2:$E$15,3,0)/IF(OR(テーブル3[[#This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42.0487785714286</v>
      </c>
      <c r="X40" s="1" t="n">
        <f aca="false">((L40*3)+(テーブル3[[#This Row],[航空]]/15)+(O40/8)+(Q40*0.1))*VLOOKUP(E40,Sheet4!$A$2:$E$15,4,0)/12</f>
        <v>66.6166666666667</v>
      </c>
      <c r="Y40" s="1" t="n">
        <f aca="false">(((20-N40)-1)^2)/2*VLOOKUP(E40,Sheet4!$A$2:$E$15,5,0)</f>
        <v>32</v>
      </c>
    </row>
    <row r="41" customFormat="false" ht="33" hidden="false" customHeight="false" outlineLevel="0" collapsed="false">
      <c r="A41" s="5" t="s">
        <v>85</v>
      </c>
      <c r="B41" s="28" t="s">
        <v>82</v>
      </c>
      <c r="C41" s="28"/>
      <c r="D41" s="7" t="s">
        <v>27</v>
      </c>
      <c r="E41" s="14" t="s">
        <v>32</v>
      </c>
      <c r="F41" s="9" t="n">
        <v>1941</v>
      </c>
      <c r="G41" s="10" t="s">
        <v>33</v>
      </c>
      <c r="H41" s="9" t="n">
        <v>199</v>
      </c>
      <c r="I41" s="9" t="n">
        <v>98</v>
      </c>
      <c r="J41" s="9" t="n">
        <v>356</v>
      </c>
      <c r="K41" s="9" t="n">
        <v>189</v>
      </c>
      <c r="L41" s="9" t="n">
        <v>210</v>
      </c>
      <c r="M41" s="9" t="n">
        <v>0</v>
      </c>
      <c r="N41" s="9" t="n">
        <v>10</v>
      </c>
      <c r="O41" s="9" t="n">
        <v>162</v>
      </c>
      <c r="P41" s="9" t="n">
        <v>39</v>
      </c>
      <c r="Q41" s="9" t="n">
        <v>52</v>
      </c>
      <c r="R41" s="11" t="n">
        <f aca="false">MAX(テーブル3[[#This Row],[火力]],(テーブル3[[#This Row],[雷装]]/2),テーブル3[[#This Row],[航空]])</f>
        <v>178</v>
      </c>
      <c r="S4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98</v>
      </c>
      <c r="T41" s="12" t="n">
        <f aca="false">IF(AND(テーブル3[[#This Row],[主火力]]=テーブル3[[#This Row],[火力]],テーブル3[[#This Row],[艦種]]="駆逐"),テーブル3[[#This Row],[主火力]]*1.5,テーブル3[[#This Row],[主火力]])</f>
        <v>178</v>
      </c>
      <c r="U41" s="12" t="n">
        <f aca="false">IF(AND(テーブル3[[#This Row],[艦種]]="駆逐",テーブル3[[#This Row],[副火力]]=テーブル3[[#This Row],[火力]]),テーブル3[[#This Row],[副火力]]*1.5,テーブル3[[#This Row],[副火力]])</f>
        <v>147</v>
      </c>
      <c r="V41" s="1" t="n">
        <f aca="false">((テーブル3[[#This Row],[主火力補正]]*4)+(テーブル3[[#This Row],[副火力補正]]*0.5))*((H41/3))/1000*VLOOKUP(E41,Sheet4!$A$2:$E$15,2,0)</f>
        <v>52.1048333333333</v>
      </c>
      <c r="W41" s="1" t="n">
        <f aca="false">(F41/IF(テーブル3[[#This Row],[装甲]]="軽",280,IF(テーブル3[[#This Row],[装甲]]="中",250,220)))*((テーブル3[[#This Row],[対空]]/400)+(K41*1.8)+(テーブル3[[#This Row],[速力]])+(Q41*0.1))*VLOOKUP(E41,Sheet4!$A$2:$E$15,3,0)/IF(OR(テーブル3[[#This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66.7088772321428</v>
      </c>
      <c r="X41" s="1" t="n">
        <f aca="false">((L41*3)+(テーブル3[[#This Row],[航空]]/15)+(O41/8)+(Q41*0.1))*VLOOKUP(E41,Sheet4!$A$2:$E$15,4,0)/12</f>
        <v>54.6208333333333</v>
      </c>
      <c r="Y41" s="1" t="n">
        <f aca="false">(((20-N41)-1)^2)/2*VLOOKUP(E41,Sheet4!$A$2:$E$15,5,0)</f>
        <v>40.5</v>
      </c>
    </row>
    <row r="42" customFormat="false" ht="16.5" hidden="false" customHeight="false" outlineLevel="0" collapsed="false">
      <c r="A42" s="5" t="s">
        <v>86</v>
      </c>
      <c r="B42" s="28" t="s">
        <v>82</v>
      </c>
      <c r="C42" s="28"/>
      <c r="D42" s="13" t="s">
        <v>31</v>
      </c>
      <c r="E42" s="8" t="s">
        <v>28</v>
      </c>
      <c r="F42" s="9" t="n">
        <v>5126</v>
      </c>
      <c r="G42" s="10" t="s">
        <v>29</v>
      </c>
      <c r="H42" s="9" t="n">
        <v>95</v>
      </c>
      <c r="I42" s="9" t="n">
        <v>0</v>
      </c>
      <c r="J42" s="9" t="n">
        <v>0</v>
      </c>
      <c r="K42" s="9" t="n">
        <v>54</v>
      </c>
      <c r="L42" s="9" t="n">
        <v>266</v>
      </c>
      <c r="M42" s="9" t="n">
        <v>337</v>
      </c>
      <c r="N42" s="9" t="n">
        <v>12</v>
      </c>
      <c r="O42" s="9" t="n">
        <v>0</v>
      </c>
      <c r="P42" s="9" t="n">
        <v>32</v>
      </c>
      <c r="Q42" s="9" t="n">
        <v>43</v>
      </c>
      <c r="R42" s="11" t="n">
        <f aca="false">MAX(テーブル3[[#This Row],[火力]],(テーブル3[[#This Row],[雷装]]/2),テーブル3[[#This Row],[航空]])</f>
        <v>337</v>
      </c>
      <c r="S4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2" s="12" t="n">
        <f aca="false">IF(AND(テーブル3[[#This Row],[主火力]]=テーブル3[[#This Row],[火力]],テーブル3[[#This Row],[艦種]]="駆逐"),テーブル3[[#This Row],[主火力]]*1.5,テーブル3[[#This Row],[主火力]])</f>
        <v>337</v>
      </c>
      <c r="U4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2" s="1" t="n">
        <f aca="false">((テーブル3[[#This Row],[主火力補正]]*4)+(テーブル3[[#This Row],[副火力補正]]*0.5))*((H42/3))/1000*VLOOKUP(E42,Sheet4!$A$2:$E$15,2,0)</f>
        <v>42.6866666666667</v>
      </c>
      <c r="W42" s="1" t="n">
        <f aca="false">(F42/IF(テーブル3[[#This Row],[装甲]]="軽",280,IF(テーブル3[[#This Row],[装甲]]="中",250,220)))*((テーブル3[[#This Row],[対空]]/400)+(K42*1.8)+(テーブル3[[#This Row],[速力]])+(Q42*0.1))*VLOOKUP(E42,Sheet4!$A$2:$E$15,3,0)/IF(OR(テーブル3[[#This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55.0183832</v>
      </c>
      <c r="X42" s="1" t="n">
        <f aca="false">((L42*3)+(テーブル3[[#This Row],[航空]]/15)+(O42/8)+(Q42*0.1))*VLOOKUP(E42,Sheet4!$A$2:$E$15,4,0)/12</f>
        <v>68.7305555555556</v>
      </c>
      <c r="Y42" s="1" t="n">
        <f aca="false">(((20-N42)-1)^2)/2*VLOOKUP(E42,Sheet4!$A$2:$E$15,5,0)</f>
        <v>24.5</v>
      </c>
      <c r="Z42" s="11"/>
    </row>
    <row r="43" customFormat="false" ht="33" hidden="false" customHeight="false" outlineLevel="0" collapsed="false">
      <c r="A43" s="5" t="s">
        <v>87</v>
      </c>
      <c r="B43" s="28" t="s">
        <v>82</v>
      </c>
      <c r="C43" s="28"/>
      <c r="D43" s="7" t="s">
        <v>27</v>
      </c>
      <c r="E43" s="21" t="s">
        <v>52</v>
      </c>
      <c r="F43" s="9" t="n">
        <v>4106</v>
      </c>
      <c r="G43" s="10" t="s">
        <v>33</v>
      </c>
      <c r="H43" s="9" t="n">
        <v>170</v>
      </c>
      <c r="I43" s="9" t="n">
        <v>151</v>
      </c>
      <c r="J43" s="9" t="n">
        <v>248</v>
      </c>
      <c r="K43" s="9" t="n">
        <v>88</v>
      </c>
      <c r="L43" s="9" t="n">
        <v>274</v>
      </c>
      <c r="M43" s="9" t="n">
        <v>0</v>
      </c>
      <c r="N43" s="9" t="n">
        <v>11</v>
      </c>
      <c r="O43" s="9" t="n">
        <v>105</v>
      </c>
      <c r="P43" s="9" t="n">
        <v>32</v>
      </c>
      <c r="Q43" s="9" t="n">
        <v>66</v>
      </c>
      <c r="R43" s="11" t="n">
        <f aca="false">MAX(テーブル3[[#This Row],[火力]],(テーブル3[[#This Row],[雷装]]/2),テーブル3[[#This Row],[航空]])</f>
        <v>151</v>
      </c>
      <c r="S4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248</v>
      </c>
      <c r="T43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43" s="12" t="n">
        <f aca="false">IF(AND(テーブル3[[#This Row],[艦種]]="駆逐",テーブル3[[#This Row],[副火力]]=テーブル3[[#This Row],[火力]]),テーブル3[[#This Row],[副火力]]*1.5,テーブル3[[#This Row],[副火力]])</f>
        <v>248</v>
      </c>
      <c r="V43" s="1" t="n">
        <f aca="false">((テーブル3[[#This Row],[主火力補正]]*4)+(テーブル3[[#This Row],[副火力補正]]*0.5))*((H43/3))/1000*VLOOKUP(E43,Sheet4!$A$2:$E$15,2,0)</f>
        <v>41.2533333333333</v>
      </c>
      <c r="W43" s="1" t="n">
        <f aca="false">(F43/IF(テーブル3[[#This Row],[装甲]]="軽",280,IF(テーブル3[[#This Row],[装甲]]="中",250,220)))*((テーブル3[[#This Row],[対空]]/400)+(K43*1.8)+(テーブル3[[#This Row],[速力]])+(Q43*0.1))*VLOOKUP(E43,Sheet4!$A$2:$E$15,3,0)/IF(OR(テーブル3[[#This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72.4727330357143</v>
      </c>
      <c r="X43" s="1" t="n">
        <f aca="false">((L43*3)+(テーブル3[[#This Row],[航空]]/15)+(O43/8)+(Q43*0.1))*VLOOKUP(E43,Sheet4!$A$2:$E$15,4,0)/12</f>
        <v>70.14375</v>
      </c>
      <c r="Y43" s="1" t="n">
        <f aca="false">(((20-N43)-1)^2)/2*VLOOKUP(E43,Sheet4!$A$2:$E$15,5,0)</f>
        <v>32</v>
      </c>
    </row>
    <row r="44" customFormat="false" ht="16.5" hidden="false" customHeight="false" outlineLevel="0" collapsed="false">
      <c r="A44" s="5" t="s">
        <v>88</v>
      </c>
      <c r="B44" s="29" t="s">
        <v>89</v>
      </c>
      <c r="C44" s="29"/>
      <c r="D44" s="13" t="s">
        <v>31</v>
      </c>
      <c r="E44" s="14" t="s">
        <v>32</v>
      </c>
      <c r="F44" s="9" t="n">
        <v>1788</v>
      </c>
      <c r="G44" s="10" t="s">
        <v>33</v>
      </c>
      <c r="H44" s="9" t="n">
        <v>201</v>
      </c>
      <c r="I44" s="9" t="n">
        <v>126</v>
      </c>
      <c r="J44" s="9" t="n">
        <v>267</v>
      </c>
      <c r="K44" s="9" t="n">
        <v>214</v>
      </c>
      <c r="L44" s="9" t="n">
        <v>160</v>
      </c>
      <c r="M44" s="9" t="n">
        <v>0</v>
      </c>
      <c r="N44" s="9" t="n">
        <v>9</v>
      </c>
      <c r="O44" s="9" t="n">
        <v>204</v>
      </c>
      <c r="P44" s="9" t="n">
        <v>45</v>
      </c>
      <c r="Q44" s="9" t="n">
        <v>65</v>
      </c>
      <c r="R44" s="11" t="n">
        <f aca="false">MAX(テーブル3[[#This Row],[火力]],(テーブル3[[#This Row],[雷装]]/2),テーブル3[[#This Row],[航空]])</f>
        <v>133.5</v>
      </c>
      <c r="S4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126</v>
      </c>
      <c r="T44" s="12" t="n">
        <f aca="false">IF(AND(テーブル3[[#This Row],[主火力]]=テーブル3[[#This Row],[火力]],テーブル3[[#This Row],[艦種]]="駆逐"),テーブル3[[#This Row],[主火力]]*1.5,テーブル3[[#This Row],[主火力]])</f>
        <v>133.5</v>
      </c>
      <c r="U44" s="12" t="n">
        <f aca="false">IF(AND(テーブル3[[#This Row],[艦種]]="駆逐",テーブル3[[#This Row],[副火力]]=テーブル3[[#This Row],[火力]]),テーブル3[[#This Row],[副火力]]*1.5,テーブル3[[#This Row],[副火力]])</f>
        <v>189</v>
      </c>
      <c r="V44" s="1" t="n">
        <f aca="false">((テーブル3[[#This Row],[主火力補正]]*4)+(テーブル3[[#This Row],[副火力補正]]*0.5))*((H44/3))/1000*VLOOKUP(E44,Sheet4!$A$2:$E$15,2,0)</f>
        <v>42.1095</v>
      </c>
      <c r="W44" s="1" t="n">
        <f aca="false">(F44/IF(テーブル3[[#This Row],[装甲]]="軽",280,IF(テーブル3[[#This Row],[装甲]]="中",250,220)))*((テーブル3[[#This Row],[対空]]/400)+(K44*1.8)+(テーブル3[[#This Row],[速力]])+(Q44*0.1))*VLOOKUP(E44,Sheet4!$A$2:$E$15,3,0)/IF(OR(テーブル3[[#This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69.7798928571429</v>
      </c>
      <c r="X44" s="1" t="n">
        <f aca="false">((L44*3)+(テーブル3[[#This Row],[航空]]/15)+(O44/8)+(Q44*0.1))*VLOOKUP(E44,Sheet4!$A$2:$E$15,4,0)/12</f>
        <v>42.6666666666667</v>
      </c>
      <c r="Y44" s="1" t="n">
        <f aca="false">(((20-N44)-1)^2)/2*VLOOKUP(E44,Sheet4!$A$2:$E$15,5,0)</f>
        <v>50</v>
      </c>
    </row>
    <row r="45" customFormat="false" ht="16.5" hidden="false" customHeight="false" outlineLevel="0" collapsed="false">
      <c r="A45" s="5" t="s">
        <v>90</v>
      </c>
      <c r="B45" s="29" t="s">
        <v>89</v>
      </c>
      <c r="C45" s="29"/>
      <c r="D45" s="14" t="s">
        <v>61</v>
      </c>
      <c r="E45" s="18" t="s">
        <v>47</v>
      </c>
      <c r="F45" s="9" t="n">
        <v>6831</v>
      </c>
      <c r="G45" s="10" t="s">
        <v>48</v>
      </c>
      <c r="H45" s="9" t="n">
        <v>138</v>
      </c>
      <c r="I45" s="9" t="n">
        <v>337</v>
      </c>
      <c r="J45" s="9" t="n">
        <v>146</v>
      </c>
      <c r="K45" s="9" t="n">
        <v>36</v>
      </c>
      <c r="L45" s="9" t="n">
        <v>175</v>
      </c>
      <c r="M45" s="9" t="n">
        <v>0</v>
      </c>
      <c r="N45" s="9" t="n">
        <v>13</v>
      </c>
      <c r="O45" s="9" t="n">
        <v>0</v>
      </c>
      <c r="P45" s="9" t="n">
        <v>27</v>
      </c>
      <c r="Q45" s="9" t="n">
        <v>45</v>
      </c>
      <c r="R45" s="11" t="n">
        <f aca="false">MAX(テーブル3[[#This Row],[火力]],(テーブル3[[#This Row],[雷装]]/2),テーブル3[[#This Row],[航空]])</f>
        <v>337</v>
      </c>
      <c r="S4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146</v>
      </c>
      <c r="T45" s="12" t="n">
        <f aca="false">IF(AND(テーブル3[[#This Row],[主火力]]=テーブル3[[#This Row],[火力]],テーブル3[[#This Row],[艦種]]="駆逐"),テーブル3[[#This Row],[主火力]]*1.5,テーブル3[[#This Row],[主火力]])</f>
        <v>337</v>
      </c>
      <c r="U45" s="12" t="n">
        <f aca="false">IF(AND(テーブル3[[#This Row],[艦種]]="駆逐",テーブル3[[#This Row],[副火力]]=テーブル3[[#This Row],[火力]]),テーブル3[[#This Row],[副火力]]*1.5,テーブル3[[#This Row],[副火力]])</f>
        <v>146</v>
      </c>
      <c r="V45" s="1" t="n">
        <f aca="false">((テーブル3[[#This Row],[主火力補正]]*4)+(テーブル3[[#This Row],[副火力補正]]*0.5))*((H45/3))/1000*VLOOKUP(E45,Sheet4!$A$2:$E$15,2,0)</f>
        <v>65.366</v>
      </c>
      <c r="W45" s="1" t="n">
        <f aca="false">(F45/IF(テーブル3[[#This Row],[装甲]]="軽",280,IF(テーブル3[[#This Row],[装甲]]="中",250,220)))*((テーブル3[[#This Row],[対空]]/400)+(K45*1.8)+(テーブル3[[#This Row],[速力]])+(Q45*0.1))*VLOOKUP(E45,Sheet4!$A$2:$E$15,3,0)/IF(OR(テーブル3[[#This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60.0739875</v>
      </c>
      <c r="X45" s="1" t="n">
        <f aca="false">((L45*3)+(テーブル3[[#This Row],[航空]]/15)+(O45/8)+(Q45*0.1))*VLOOKUP(E45,Sheet4!$A$2:$E$15,4,0)/12</f>
        <v>44.125</v>
      </c>
      <c r="Y45" s="1" t="n">
        <f aca="false">(((20-N45)-1)^2)/2*VLOOKUP(E45,Sheet4!$A$2:$E$15,5,0)</f>
        <v>18</v>
      </c>
      <c r="Z45" s="11"/>
    </row>
    <row r="46" customFormat="false" ht="33" hidden="false" customHeight="false" outlineLevel="0" collapsed="false">
      <c r="A46" s="5" t="s">
        <v>91</v>
      </c>
      <c r="B46" s="29" t="s">
        <v>89</v>
      </c>
      <c r="C46" s="29"/>
      <c r="D46" s="16" t="s">
        <v>27</v>
      </c>
      <c r="E46" s="16" t="s">
        <v>39</v>
      </c>
      <c r="F46" s="9" t="n">
        <v>4941</v>
      </c>
      <c r="G46" s="10" t="s">
        <v>29</v>
      </c>
      <c r="H46" s="9" t="n">
        <v>182</v>
      </c>
      <c r="I46" s="9" t="n">
        <v>252</v>
      </c>
      <c r="J46" s="9" t="n">
        <v>0</v>
      </c>
      <c r="K46" s="9" t="n">
        <v>57</v>
      </c>
      <c r="L46" s="9" t="n">
        <v>229</v>
      </c>
      <c r="M46" s="9" t="n">
        <v>0</v>
      </c>
      <c r="N46" s="9" t="n">
        <v>12</v>
      </c>
      <c r="O46" s="9" t="n">
        <v>0</v>
      </c>
      <c r="P46" s="9" t="n">
        <v>26</v>
      </c>
      <c r="Q46" s="9" t="n">
        <v>75</v>
      </c>
      <c r="R46" s="11" t="n">
        <f aca="false">MAX(テーブル3[[#This Row],[火力]],(テーブル3[[#This Row],[雷装]]/2),テーブル3[[#This Row],[航空]])</f>
        <v>252</v>
      </c>
      <c r="S4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126</v>
      </c>
      <c r="T46" s="12" t="n">
        <f aca="false">IF(AND(テーブル3[[#This Row],[主火力]]=テーブル3[[#This Row],[火力]],テーブル3[[#This Row],[艦種]]="駆逐"),テーブル3[[#This Row],[主火力]]*1.5,テーブル3[[#This Row],[主火力]])</f>
        <v>252</v>
      </c>
      <c r="U46" s="12" t="n">
        <f aca="false">IF(AND(テーブル3[[#This Row],[艦種]]="駆逐",テーブル3[[#This Row],[副火力]]=テーブル3[[#This Row],[火力]]),テーブル3[[#This Row],[副火力]]*1.5,テーブル3[[#This Row],[副火力]])</f>
        <v>126</v>
      </c>
      <c r="V46" s="1" t="n">
        <f aca="false">((テーブル3[[#This Row],[主火力補正]]*4)+(テーブル3[[#This Row],[副火力補正]]*0.5))*((H46/3))/1000*VLOOKUP(E46,Sheet4!$A$2:$E$15,2,0)</f>
        <v>64.974</v>
      </c>
      <c r="W46" s="1" t="n">
        <f aca="false">(F46/IF(テーブル3[[#This Row],[装甲]]="軽",280,IF(テーブル3[[#This Row],[装甲]]="中",250,220)))*((テーブル3[[#This Row],[対空]]/400)+(K46*1.8)+(テーブル3[[#This Row],[速力]])+(Q46*0.1))*VLOOKUP(E46,Sheet4!$A$2:$E$15,3,0)/IF(OR(テーブル3[[#This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67.52988225</v>
      </c>
      <c r="X46" s="1" t="n">
        <f aca="false">((L46*3)+(テーブル3[[#This Row],[航空]]/15)+(O46/8)+(Q46*0.1))*VLOOKUP(E46,Sheet4!$A$2:$E$15,4,0)/12</f>
        <v>57.875</v>
      </c>
      <c r="Y46" s="1" t="n">
        <f aca="false">(((20-N46)-1)^2)/2*VLOOKUP(E46,Sheet4!$A$2:$E$15,5,0)</f>
        <v>24.5</v>
      </c>
      <c r="Z46" s="11"/>
    </row>
    <row r="47" customFormat="false" ht="16.5" hidden="false" customHeight="false" outlineLevel="0" collapsed="false">
      <c r="A47" s="5" t="s">
        <v>92</v>
      </c>
      <c r="B47" s="29" t="s">
        <v>89</v>
      </c>
      <c r="C47" s="29"/>
      <c r="D47" s="13" t="s">
        <v>31</v>
      </c>
      <c r="E47" s="18" t="s">
        <v>47</v>
      </c>
      <c r="F47" s="9" t="n">
        <v>7030</v>
      </c>
      <c r="G47" s="10" t="s">
        <v>48</v>
      </c>
      <c r="H47" s="9" t="n">
        <v>149</v>
      </c>
      <c r="I47" s="9" t="n">
        <v>347</v>
      </c>
      <c r="J47" s="9" t="n">
        <v>151</v>
      </c>
      <c r="K47" s="9" t="n">
        <v>36</v>
      </c>
      <c r="L47" s="9" t="n">
        <v>186</v>
      </c>
      <c r="M47" s="9" t="n">
        <v>0</v>
      </c>
      <c r="N47" s="9" t="n">
        <v>14</v>
      </c>
      <c r="O47" s="9" t="n">
        <v>0</v>
      </c>
      <c r="P47" s="9" t="n">
        <v>27</v>
      </c>
      <c r="Q47" s="9" t="n">
        <v>65</v>
      </c>
      <c r="R47" s="11" t="n">
        <f aca="false">MAX(テーブル3[[#This Row],[火力]],(テーブル3[[#This Row],[雷装]]/2),テーブル3[[#This Row],[航空]])</f>
        <v>347</v>
      </c>
      <c r="S4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151</v>
      </c>
      <c r="T47" s="12" t="n">
        <f aca="false">IF(AND(テーブル3[[#This Row],[主火力]]=テーブル3[[#This Row],[火力]],テーブル3[[#This Row],[艦種]]="駆逐"),テーブル3[[#This Row],[主火力]]*1.5,テーブル3[[#This Row],[主火力]])</f>
        <v>347</v>
      </c>
      <c r="U47" s="12" t="n">
        <f aca="false">IF(AND(テーブル3[[#This Row],[艦種]]="駆逐",テーブル3[[#This Row],[副火力]]=テーブル3[[#This Row],[火力]]),テーブル3[[#This Row],[副火力]]*1.5,テーブル3[[#This Row],[副火力]])</f>
        <v>151</v>
      </c>
      <c r="V47" s="1" t="n">
        <f aca="false">((テーブル3[[#This Row],[主火力補正]]*4)+(テーブル3[[#This Row],[副火力補正]]*0.5))*((H47/3))/1000*VLOOKUP(E47,Sheet4!$A$2:$E$15,2,0)</f>
        <v>72.6871666666667</v>
      </c>
      <c r="W47" s="1" t="n">
        <f aca="false">(F47/IF(テーブル3[[#This Row],[装甲]]="軽",280,IF(テーブル3[[#This Row],[装甲]]="中",250,220)))*((テーブル3[[#This Row],[対空]]/400)+(K47*1.8)+(テーブル3[[#This Row],[速力]])+(Q47*0.1))*VLOOKUP(E47,Sheet4!$A$2:$E$15,3,0)/IF(OR(テーブル3[[#This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63.1198136363636</v>
      </c>
      <c r="X47" s="1" t="n">
        <f aca="false">((L47*3)+(テーブル3[[#This Row],[航空]]/15)+(O47/8)+(Q47*0.1))*VLOOKUP(E47,Sheet4!$A$2:$E$15,4,0)/12</f>
        <v>47.0416666666667</v>
      </c>
      <c r="Y47" s="1" t="n">
        <f aca="false">(((20-N47)-1)^2)/2*VLOOKUP(E47,Sheet4!$A$2:$E$15,5,0)</f>
        <v>12.5</v>
      </c>
    </row>
    <row r="48" customFormat="false" ht="16.5" hidden="false" customHeight="false" outlineLevel="0" collapsed="false">
      <c r="A48" s="5" t="s">
        <v>93</v>
      </c>
      <c r="B48" s="29" t="s">
        <v>89</v>
      </c>
      <c r="C48" s="29"/>
      <c r="D48" s="14" t="s">
        <v>61</v>
      </c>
      <c r="E48" s="16" t="s">
        <v>39</v>
      </c>
      <c r="F48" s="9" t="n">
        <v>3544</v>
      </c>
      <c r="G48" s="10" t="s">
        <v>33</v>
      </c>
      <c r="H48" s="9" t="n">
        <v>160</v>
      </c>
      <c r="I48" s="9" t="n">
        <v>232</v>
      </c>
      <c r="J48" s="9" t="n">
        <v>184</v>
      </c>
      <c r="K48" s="9" t="n">
        <v>71</v>
      </c>
      <c r="L48" s="9" t="n">
        <v>186</v>
      </c>
      <c r="M48" s="9" t="n">
        <v>0</v>
      </c>
      <c r="N48" s="9" t="n">
        <v>10</v>
      </c>
      <c r="O48" s="9" t="n">
        <v>0</v>
      </c>
      <c r="P48" s="9" t="n">
        <v>28</v>
      </c>
      <c r="Q48" s="9" t="n">
        <v>42</v>
      </c>
      <c r="R48" s="11" t="n">
        <f aca="false">MAX(テーブル3[[#This Row],[火力]],(テーブル3[[#This Row],[雷装]]/2),テーブル3[[#This Row],[航空]])</f>
        <v>232</v>
      </c>
      <c r="S4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184</v>
      </c>
      <c r="T48" s="12" t="n">
        <f aca="false">IF(AND(テーブル3[[#This Row],[主火力]]=テーブル3[[#This Row],[火力]],テーブル3[[#This Row],[艦種]]="駆逐"),テーブル3[[#This Row],[主火力]]*1.5,テーブル3[[#This Row],[主火力]])</f>
        <v>232</v>
      </c>
      <c r="U48" s="12" t="n">
        <f aca="false">IF(AND(テーブル3[[#This Row],[艦種]]="駆逐",テーブル3[[#This Row],[副火力]]=テーブル3[[#This Row],[火力]]),テーブル3[[#This Row],[副火力]]*1.5,テーブル3[[#This Row],[副火力]])</f>
        <v>184</v>
      </c>
      <c r="V48" s="1" t="n">
        <f aca="false">((テーブル3[[#This Row],[主火力補正]]*4)+(テーブル3[[#This Row],[副火力補正]]*0.5))*((H48/3))/1000*VLOOKUP(E48,Sheet4!$A$2:$E$15,2,0)</f>
        <v>54.4</v>
      </c>
      <c r="W48" s="1" t="n">
        <f aca="false">(F48/IF(テーブル3[[#This Row],[装甲]]="軽",280,IF(テーブル3[[#This Row],[装甲]]="中",250,220)))*((テーブル3[[#This Row],[対空]]/400)+(K48*1.8)+(テーブル3[[#This Row],[速力]])+(Q48*0.1))*VLOOKUP(E48,Sheet4!$A$2:$E$15,3,0)/IF(OR(テーブル3[[#This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50.7757107142857</v>
      </c>
      <c r="X48" s="1" t="n">
        <f aca="false">((L48*3)+(テーブル3[[#This Row],[航空]]/15)+(O48/8)+(Q48*0.1))*VLOOKUP(E48,Sheet4!$A$2:$E$15,4,0)/12</f>
        <v>46.85</v>
      </c>
      <c r="Y48" s="1" t="n">
        <f aca="false">(((20-N48)-1)^2)/2*VLOOKUP(E48,Sheet4!$A$2:$E$15,5,0)</f>
        <v>40.5</v>
      </c>
    </row>
    <row r="49" customFormat="false" ht="33" hidden="false" customHeight="false" outlineLevel="0" collapsed="false">
      <c r="A49" s="5" t="s">
        <v>94</v>
      </c>
      <c r="B49" s="29" t="s">
        <v>89</v>
      </c>
      <c r="C49" s="29"/>
      <c r="D49" s="16" t="s">
        <v>27</v>
      </c>
      <c r="E49" s="18" t="s">
        <v>47</v>
      </c>
      <c r="F49" s="9" t="n">
        <v>8367</v>
      </c>
      <c r="G49" s="10" t="s">
        <v>48</v>
      </c>
      <c r="H49" s="9" t="n">
        <v>163</v>
      </c>
      <c r="I49" s="9" t="n">
        <v>421</v>
      </c>
      <c r="J49" s="9" t="n">
        <v>0</v>
      </c>
      <c r="K49" s="9" t="n">
        <v>35</v>
      </c>
      <c r="L49" s="9" t="n">
        <v>243</v>
      </c>
      <c r="M49" s="9" t="n">
        <v>0</v>
      </c>
      <c r="N49" s="9" t="n">
        <v>15</v>
      </c>
      <c r="O49" s="9" t="n">
        <v>0</v>
      </c>
      <c r="P49" s="9" t="n">
        <v>30</v>
      </c>
      <c r="Q49" s="9" t="n">
        <v>79</v>
      </c>
      <c r="R49" s="11" t="n">
        <f aca="false">MAX(テーブル3[[#This Row],[火力]],(テーブル3[[#This Row],[雷装]]/2),テーブル3[[#This Row],[航空]])</f>
        <v>421</v>
      </c>
      <c r="S4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9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4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9" s="1" t="n">
        <f aca="false">((テーブル3[[#This Row],[主火力補正]]*4)+(テーブル3[[#This Row],[副火力補正]]*0.5))*((H49/3))/1000*VLOOKUP(E49,Sheet4!$A$2:$E$15,2,0)</f>
        <v>91.4973333333333</v>
      </c>
      <c r="W49" s="1" t="n">
        <f aca="false">(F49/IF(テーブル3[[#This Row],[装甲]]="軽",280,IF(テーブル3[[#This Row],[装甲]]="中",250,220)))*((テーブル3[[#This Row],[対空]]/400)+(K49*1.8)+(テーブル3[[#This Row],[速力]])+(Q49*0.1))*VLOOKUP(E49,Sheet4!$A$2:$E$15,3,0)/IF(OR(テーブル3[[#This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77.2102956818182</v>
      </c>
      <c r="X49" s="1" t="n">
        <f aca="false">((L49*3)+(テーブル3[[#This Row],[航空]]/15)+(O49/8)+(Q49*0.1))*VLOOKUP(E49,Sheet4!$A$2:$E$15,4,0)/12</f>
        <v>61.4083333333333</v>
      </c>
      <c r="Y49" s="1" t="n">
        <f aca="false">(((20-N49)-1)^2)/2*VLOOKUP(E49,Sheet4!$A$2:$E$15,5,0)</f>
        <v>8</v>
      </c>
    </row>
    <row r="50" customFormat="false" ht="16.5" hidden="false" customHeight="false" outlineLevel="0" collapsed="false">
      <c r="A50" s="22" t="s">
        <v>95</v>
      </c>
      <c r="B50" s="0" t="s">
        <v>96</v>
      </c>
      <c r="D50" s="0" t="s">
        <v>97</v>
      </c>
      <c r="E50" s="14" t="s">
        <v>32</v>
      </c>
      <c r="F50" s="0" t="n">
        <v>210</v>
      </c>
      <c r="G50" s="0" t="s">
        <v>33</v>
      </c>
      <c r="H50" s="0" t="n">
        <v>105</v>
      </c>
      <c r="I50" s="0" t="n">
        <v>21</v>
      </c>
      <c r="J50" s="0" t="n">
        <v>21</v>
      </c>
      <c r="K50" s="0" t="n">
        <v>105</v>
      </c>
      <c r="L50" s="0" t="n">
        <v>21</v>
      </c>
      <c r="M50" s="0" t="n">
        <v>21</v>
      </c>
      <c r="N50" s="0" t="n">
        <v>3</v>
      </c>
      <c r="O50" s="0" t="n">
        <v>31</v>
      </c>
      <c r="P50" s="0" t="n">
        <v>35</v>
      </c>
      <c r="Q50" s="0" t="n">
        <v>100</v>
      </c>
      <c r="R50" s="11" t="n">
        <f aca="false">MAX(テーブル3[[#This Row],[火力]],(テーブル3[[#This Row],[雷装]]/2),テーブル3[[#This Row],[航空]])</f>
        <v>21</v>
      </c>
      <c r="S5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</v>
      </c>
      <c r="T50" s="12" t="n">
        <f aca="false">IF(AND(テーブル3[[#This Row],[主火力]]=テーブル3[[#This Row],[火力]],テーブル3[[#This Row],[艦種]]="駆逐"),テーブル3[[#This Row],[主火力]]*1.5,テーブル3[[#This Row],[主火力]])</f>
        <v>31.5</v>
      </c>
      <c r="U50" s="12" t="n">
        <f aca="false">IF(AND(テーブル3[[#This Row],[艦種]]="駆逐",テーブル3[[#This Row],[副火力]]=テーブル3[[#This Row],[火力]]),テーブル3[[#This Row],[副火力]]*1.5,テーブル3[[#This Row],[副火力]])</f>
        <v>31.5</v>
      </c>
      <c r="V50" s="1" t="n">
        <f aca="false">((テーブル3[[#This Row],[主火力補正]]*4)+(テーブル3[[#This Row],[副火力補正]]*0.5))*((H50/3))/1000*VLOOKUP(E50,Sheet4!$A$2:$E$15,2,0)</f>
        <v>4.96125</v>
      </c>
      <c r="W50" s="1" t="n">
        <f aca="false">(F50/IF(テーブル3[[#This Row],[装甲]]="軽",280,IF(テーブル3[[#This Row],[装甲]]="中",250,220)))*((テーブル3[[#This Row],[対空]]/400)+(K50*1.8)+(テーブル3[[#This Row],[速力]])+(Q50*0.1))*VLOOKUP(E50,Sheet4!$A$2:$E$15,3,0)/IF(OR(テーブル3[[#This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4.388484375</v>
      </c>
      <c r="X50" s="1" t="n">
        <f aca="false">((L50*3)+(テーブル3[[#This Row],[航空]]/15)+(O50/8)+(Q50*0.1))*VLOOKUP(E50,Sheet4!$A$2:$E$15,4,0)/12</f>
        <v>6.52291666666667</v>
      </c>
      <c r="Y50" s="1" t="n">
        <f aca="false">(((20-N50)-1)^2)/2*VLOOKUP(E50,Sheet4!$A$2:$E$15,5,0)</f>
        <v>128</v>
      </c>
      <c r="Z50" s="11"/>
    </row>
    <row r="51" customFormat="false" ht="33" hidden="false" customHeight="false" outlineLevel="0" collapsed="false">
      <c r="A51" s="5" t="s">
        <v>98</v>
      </c>
      <c r="B51" s="6" t="s">
        <v>99</v>
      </c>
      <c r="C51" s="6"/>
      <c r="D51" s="7" t="s">
        <v>27</v>
      </c>
      <c r="E51" s="8" t="s">
        <v>28</v>
      </c>
      <c r="F51" s="9" t="n">
        <v>5781</v>
      </c>
      <c r="G51" s="10" t="s">
        <v>29</v>
      </c>
      <c r="H51" s="9" t="n">
        <v>115</v>
      </c>
      <c r="I51" s="9" t="n">
        <v>0</v>
      </c>
      <c r="J51" s="9" t="n">
        <v>0</v>
      </c>
      <c r="K51" s="9" t="n">
        <v>55</v>
      </c>
      <c r="L51" s="9" t="n">
        <v>298</v>
      </c>
      <c r="M51" s="9" t="n">
        <v>395</v>
      </c>
      <c r="N51" s="9" t="n">
        <v>13</v>
      </c>
      <c r="O51" s="9" t="n">
        <v>0</v>
      </c>
      <c r="P51" s="9" t="n">
        <v>28</v>
      </c>
      <c r="Q51" s="9" t="n">
        <v>95</v>
      </c>
      <c r="R51" s="11" t="n">
        <f aca="false">MAX(テーブル3[[#This Row],[火力]],(テーブル3[[#This Row],[雷装]]/2),テーブル3[[#This Row],[航空]])</f>
        <v>395</v>
      </c>
      <c r="S5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1" s="12" t="n">
        <f aca="false">IF(AND(テーブル3[[#This Row],[主火力]]=テーブル3[[#This Row],[火力]],テーブル3[[#This Row],[艦種]]="駆逐"),テーブル3[[#This Row],[主火力]]*1.5,テーブル3[[#This Row],[主火力]])</f>
        <v>395</v>
      </c>
      <c r="U5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1" s="1" t="n">
        <f aca="false">((テーブル3[[#This Row],[主火力補正]]*4)+(テーブル3[[#This Row],[副火力補正]]*0.5))*((H51/3))/1000*VLOOKUP(E51,Sheet4!$A$2:$E$15,2,0)</f>
        <v>60.5666666666667</v>
      </c>
      <c r="W51" s="1" t="n">
        <f aca="false">(F51/IF(テーブル3[[#This Row],[装甲]]="軽",280,IF(テーブル3[[#This Row],[装甲]]="中",250,220)))*((テーブル3[[#This Row],[対空]]/400)+(K51*1.8)+(テーブル3[[#This Row],[速力]])+(Q51*0.1))*VLOOKUP(E51,Sheet4!$A$2:$E$15,3,0)/IF(OR(テーブル3[[#This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63.4730676</v>
      </c>
      <c r="X51" s="1" t="n">
        <f aca="false">((L51*3)+(テーブル3[[#This Row],[航空]]/15)+(O51/8)+(Q51*0.1))*VLOOKUP(E51,Sheet4!$A$2:$E$15,4,0)/12</f>
        <v>77.4861111111111</v>
      </c>
      <c r="Y51" s="1" t="n">
        <f aca="false">(((20-N51)-1)^2)/2*VLOOKUP(E51,Sheet4!$A$2:$E$15,5,0)</f>
        <v>18</v>
      </c>
    </row>
    <row r="52" customFormat="false" ht="33" hidden="false" customHeight="false" outlineLevel="0" collapsed="false">
      <c r="A52" s="5" t="s">
        <v>100</v>
      </c>
      <c r="B52" s="6" t="s">
        <v>99</v>
      </c>
      <c r="C52" s="6"/>
      <c r="D52" s="13" t="s">
        <v>31</v>
      </c>
      <c r="E52" s="21" t="s">
        <v>52</v>
      </c>
      <c r="F52" s="9" t="n">
        <v>3430</v>
      </c>
      <c r="G52" s="10" t="s">
        <v>33</v>
      </c>
      <c r="H52" s="9" t="n">
        <v>171</v>
      </c>
      <c r="I52" s="9" t="n">
        <v>153</v>
      </c>
      <c r="J52" s="9" t="n">
        <v>289</v>
      </c>
      <c r="K52" s="9" t="n">
        <v>100</v>
      </c>
      <c r="L52" s="9" t="n">
        <v>303</v>
      </c>
      <c r="M52" s="9" t="n">
        <v>0</v>
      </c>
      <c r="N52" s="9" t="n">
        <v>10</v>
      </c>
      <c r="O52" s="9" t="n">
        <v>122</v>
      </c>
      <c r="P52" s="9" t="n">
        <v>31</v>
      </c>
      <c r="Q52" s="9" t="n">
        <v>73</v>
      </c>
      <c r="R52" s="11" t="n">
        <f aca="false">MAX(テーブル3[[#This Row],[火力]],(テーブル3[[#This Row],[雷装]]/2),テーブル3[[#This Row],[航空]])</f>
        <v>153</v>
      </c>
      <c r="S5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289</v>
      </c>
      <c r="T52" s="12" t="n">
        <f aca="false">IF(AND(テーブル3[[#This Row],[主火力]]=テーブル3[[#This Row],[火力]],テーブル3[[#This Row],[艦種]]="駆逐"),テーブル3[[#This Row],[主火力]]*1.5,テーブル3[[#This Row],[主火力]])</f>
        <v>153</v>
      </c>
      <c r="U52" s="12" t="n">
        <f aca="false">IF(AND(テーブル3[[#This Row],[艦種]]="駆逐",テーブル3[[#This Row],[副火力]]=テーブル3[[#This Row],[火力]]),テーブル3[[#This Row],[副火力]]*1.5,テーブル3[[#This Row],[副火力]])</f>
        <v>289</v>
      </c>
      <c r="V52" s="1" t="n">
        <f aca="false">((テーブル3[[#This Row],[主火力補正]]*4)+(テーブル3[[#This Row],[副火力補正]]*0.5))*((H52/3))/1000*VLOOKUP(E52,Sheet4!$A$2:$E$15,2,0)</f>
        <v>43.1205</v>
      </c>
      <c r="W52" s="1" t="n">
        <f aca="false">(F52/IF(テーブル3[[#This Row],[装甲]]="軽",280,IF(テーブル3[[#This Row],[装甲]]="中",250,220)))*((テーブル3[[#This Row],[対空]]/400)+(K52*1.8)+(テーブル3[[#This Row],[速力]])+(Q52*0.1))*VLOOKUP(E52,Sheet4!$A$2:$E$15,3,0)/IF(OR(テーブル3[[#This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67.086359375</v>
      </c>
      <c r="X52" s="1" t="n">
        <f aca="false">((L52*3)+(テーブル3[[#This Row],[航空]]/15)+(O52/8)+(Q52*0.1))*VLOOKUP(E52,Sheet4!$A$2:$E$15,4,0)/12</f>
        <v>77.6291666666667</v>
      </c>
      <c r="Y52" s="1" t="n">
        <f aca="false">(((20-N52)-1)^2)/2*VLOOKUP(E52,Sheet4!$A$2:$E$15,5,0)</f>
        <v>40.5</v>
      </c>
    </row>
    <row r="53" customFormat="false" ht="33" hidden="false" customHeight="false" outlineLevel="0" collapsed="false">
      <c r="A53" s="5" t="s">
        <v>101</v>
      </c>
      <c r="B53" s="6" t="s">
        <v>99</v>
      </c>
      <c r="C53" s="6"/>
      <c r="D53" s="13" t="s">
        <v>31</v>
      </c>
      <c r="E53" s="16" t="s">
        <v>39</v>
      </c>
      <c r="F53" s="9" t="n">
        <v>3828</v>
      </c>
      <c r="G53" s="10" t="s">
        <v>29</v>
      </c>
      <c r="H53" s="9" t="n">
        <v>165</v>
      </c>
      <c r="I53" s="9" t="n">
        <v>237</v>
      </c>
      <c r="J53" s="9" t="n">
        <v>199</v>
      </c>
      <c r="K53" s="9" t="n">
        <v>65</v>
      </c>
      <c r="L53" s="9" t="n">
        <v>178</v>
      </c>
      <c r="M53" s="9" t="n">
        <v>0</v>
      </c>
      <c r="N53" s="9" t="n">
        <v>11</v>
      </c>
      <c r="O53" s="9" t="n">
        <v>0</v>
      </c>
      <c r="P53" s="9" t="n">
        <v>27</v>
      </c>
      <c r="Q53" s="9" t="n">
        <v>83</v>
      </c>
      <c r="R53" s="11" t="n">
        <f aca="false">MAX(テーブル3[[#This Row],[火力]],(テーブル3[[#This Row],[雷装]]/2),テーブル3[[#This Row],[航空]])</f>
        <v>237</v>
      </c>
      <c r="S5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199</v>
      </c>
      <c r="T53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53" s="12" t="n">
        <f aca="false">IF(AND(テーブル3[[#This Row],[艦種]]="駆逐",テーブル3[[#This Row],[副火力]]=テーブル3[[#This Row],[火力]]),テーブル3[[#This Row],[副火力]]*1.5,テーブル3[[#This Row],[副火力]])</f>
        <v>199</v>
      </c>
      <c r="V53" s="1" t="n">
        <f aca="false">((テーブル3[[#This Row],[主火力補正]]*4)+(テーブル3[[#This Row],[副火力補正]]*0.5))*((H53/3))/1000*VLOOKUP(E53,Sheet4!$A$2:$E$15,2,0)</f>
        <v>57.6125</v>
      </c>
      <c r="W53" s="1" t="n">
        <f aca="false">(F53/IF(テーブル3[[#This Row],[装甲]]="軽",280,IF(テーブル3[[#This Row],[装甲]]="中",250,220)))*((テーブル3[[#This Row],[対空]]/400)+(K53*1.8)+(テーブル3[[#This Row],[速力]])+(Q53*0.1))*VLOOKUP(E53,Sheet4!$A$2:$E$15,3,0)/IF(OR(テーブル3[[#This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58.470786</v>
      </c>
      <c r="X53" s="1" t="n">
        <f aca="false">((L53*3)+(テーブル3[[#This Row],[航空]]/15)+(O53/8)+(Q53*0.1))*VLOOKUP(E53,Sheet4!$A$2:$E$15,4,0)/12</f>
        <v>45.1916666666667</v>
      </c>
      <c r="Y53" s="1" t="n">
        <f aca="false">(((20-N53)-1)^2)/2*VLOOKUP(E53,Sheet4!$A$2:$E$15,5,0)</f>
        <v>32</v>
      </c>
    </row>
    <row r="54" customFormat="false" ht="33" hidden="false" customHeight="false" outlineLevel="0" collapsed="false">
      <c r="A54" s="5" t="s">
        <v>102</v>
      </c>
      <c r="B54" s="6" t="s">
        <v>99</v>
      </c>
      <c r="C54" s="6"/>
      <c r="D54" s="7" t="s">
        <v>27</v>
      </c>
      <c r="E54" s="21" t="s">
        <v>52</v>
      </c>
      <c r="F54" s="9" t="n">
        <v>3695</v>
      </c>
      <c r="G54" s="10" t="s">
        <v>33</v>
      </c>
      <c r="H54" s="9" t="n">
        <v>179</v>
      </c>
      <c r="I54" s="9" t="n">
        <v>167</v>
      </c>
      <c r="J54" s="9" t="n">
        <v>310</v>
      </c>
      <c r="K54" s="9" t="n">
        <v>102</v>
      </c>
      <c r="L54" s="9" t="n">
        <v>313</v>
      </c>
      <c r="M54" s="9" t="n">
        <v>0</v>
      </c>
      <c r="N54" s="9" t="n">
        <v>11</v>
      </c>
      <c r="O54" s="9" t="n">
        <v>128</v>
      </c>
      <c r="P54" s="9" t="n">
        <v>31</v>
      </c>
      <c r="Q54" s="9" t="n">
        <v>87</v>
      </c>
      <c r="R54" s="11" t="n">
        <f aca="false">MAX(テーブル3[[#This Row],[火力]],(テーブル3[[#This Row],[雷装]]/2),テーブル3[[#This Row],[航空]])</f>
        <v>167</v>
      </c>
      <c r="S5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310</v>
      </c>
      <c r="T54" s="12" t="n">
        <f aca="false">IF(AND(テーブル3[[#This Row],[主火力]]=テーブル3[[#This Row],[火力]],テーブル3[[#This Row],[艦種]]="駆逐"),テーブル3[[#This Row],[主火力]]*1.5,テーブル3[[#This Row],[主火力]])</f>
        <v>167</v>
      </c>
      <c r="U54" s="12" t="n">
        <f aca="false">IF(AND(テーブル3[[#This Row],[艦種]]="駆逐",テーブル3[[#This Row],[副火力]]=テーブル3[[#This Row],[火力]]),テーブル3[[#This Row],[副火力]]*1.5,テーブル3[[#This Row],[副火力]])</f>
        <v>310</v>
      </c>
      <c r="V54" s="1" t="n">
        <f aca="false">((テーブル3[[#This Row],[主火力補正]]*4)+(テーブル3[[#This Row],[副火力補正]]*0.5))*((H54/3))/1000*VLOOKUP(E54,Sheet4!$A$2:$E$15,2,0)</f>
        <v>49.1056666666667</v>
      </c>
      <c r="W54" s="1" t="n">
        <f aca="false">(F54/IF(テーブル3[[#This Row],[装甲]]="軽",280,IF(テーブル3[[#This Row],[装甲]]="中",250,220)))*((テーブル3[[#This Row],[対空]]/400)+(K54*1.8)+(テーブル3[[#This Row],[速力]])+(Q54*0.1))*VLOOKUP(E54,Sheet4!$A$2:$E$15,3,0)/IF(OR(テーブル3[[#This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73.9272176339286</v>
      </c>
      <c r="X54" s="1" t="n">
        <f aca="false">((L54*3)+(テーブル3[[#This Row],[航空]]/15)+(O54/8)+(Q54*0.1))*VLOOKUP(E54,Sheet4!$A$2:$E$15,4,0)/12</f>
        <v>80.3083333333333</v>
      </c>
      <c r="Y54" s="1" t="n">
        <f aca="false">(((20-N54)-1)^2)/2*VLOOKUP(E54,Sheet4!$A$2:$E$15,5,0)</f>
        <v>32</v>
      </c>
    </row>
    <row r="55" customFormat="false" ht="33" hidden="false" customHeight="false" outlineLevel="0" collapsed="false">
      <c r="A55" s="5" t="s">
        <v>103</v>
      </c>
      <c r="B55" s="6" t="s">
        <v>99</v>
      </c>
      <c r="C55" s="6"/>
      <c r="D55" s="7" t="s">
        <v>27</v>
      </c>
      <c r="E55" s="16" t="s">
        <v>39</v>
      </c>
      <c r="F55" s="9" t="n">
        <v>4062</v>
      </c>
      <c r="G55" s="10" t="s">
        <v>29</v>
      </c>
      <c r="H55" s="9" t="n">
        <v>170</v>
      </c>
      <c r="I55" s="9" t="n">
        <v>251</v>
      </c>
      <c r="J55" s="9" t="n">
        <v>218</v>
      </c>
      <c r="K55" s="9" t="n">
        <v>68</v>
      </c>
      <c r="L55" s="9" t="n">
        <v>193</v>
      </c>
      <c r="M55" s="9" t="n">
        <v>0</v>
      </c>
      <c r="N55" s="9" t="n">
        <v>12</v>
      </c>
      <c r="O55" s="9" t="n">
        <v>0</v>
      </c>
      <c r="P55" s="9" t="n">
        <v>27</v>
      </c>
      <c r="Q55" s="9" t="n">
        <v>83</v>
      </c>
      <c r="R55" s="11" t="n">
        <f aca="false">MAX(テーブル3[[#This Row],[火力]],(テーブル3[[#This Row],[雷装]]/2),テーブル3[[#This Row],[航空]])</f>
        <v>251</v>
      </c>
      <c r="S5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218</v>
      </c>
      <c r="T55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55" s="12" t="n">
        <f aca="false">IF(AND(テーブル3[[#This Row],[艦種]]="駆逐",テーブル3[[#This Row],[副火力]]=テーブル3[[#This Row],[火力]]),テーブル3[[#This Row],[副火力]]*1.5,テーブル3[[#This Row],[副火力]])</f>
        <v>218</v>
      </c>
      <c r="V55" s="1" t="n">
        <f aca="false">((テーブル3[[#This Row],[主火力補正]]*4)+(テーブル3[[#This Row],[副火力補正]]*0.5))*((H55/3))/1000*VLOOKUP(E55,Sheet4!$A$2:$E$15,2,0)</f>
        <v>63.07</v>
      </c>
      <c r="W55" s="1" t="n">
        <f aca="false">(F55/IF(テーブル3[[#This Row],[装甲]]="軽",280,IF(テーブル3[[#This Row],[装甲]]="中",250,220)))*((テーブル3[[#This Row],[対空]]/400)+(K55*1.8)+(テーブル3[[#This Row],[速力]])+(Q55*0.1))*VLOOKUP(E55,Sheet4!$A$2:$E$15,3,0)/IF(OR(テーブル3[[#This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64.2537315</v>
      </c>
      <c r="X55" s="1" t="n">
        <f aca="false">((L55*3)+(テーブル3[[#This Row],[航空]]/15)+(O55/8)+(Q55*0.1))*VLOOKUP(E55,Sheet4!$A$2:$E$15,4,0)/12</f>
        <v>48.9416666666667</v>
      </c>
      <c r="Y55" s="1" t="n">
        <f aca="false">(((20-N55)-1)^2)/2*VLOOKUP(E55,Sheet4!$A$2:$E$15,5,0)</f>
        <v>24.5</v>
      </c>
    </row>
    <row r="56" customFormat="false" ht="33" hidden="false" customHeight="false" outlineLevel="0" collapsed="false">
      <c r="A56" s="5" t="s">
        <v>104</v>
      </c>
      <c r="B56" s="6" t="s">
        <v>99</v>
      </c>
      <c r="C56" s="6"/>
      <c r="D56" s="13" t="s">
        <v>31</v>
      </c>
      <c r="E56" s="14" t="s">
        <v>32</v>
      </c>
      <c r="F56" s="9" t="n">
        <v>1800</v>
      </c>
      <c r="G56" s="10" t="s">
        <v>33</v>
      </c>
      <c r="H56" s="9" t="n">
        <v>207</v>
      </c>
      <c r="I56" s="9" t="n">
        <v>70</v>
      </c>
      <c r="J56" s="9" t="n">
        <v>439</v>
      </c>
      <c r="K56" s="9" t="n">
        <v>175</v>
      </c>
      <c r="L56" s="9" t="n">
        <v>149</v>
      </c>
      <c r="M56" s="9" t="n">
        <v>0</v>
      </c>
      <c r="N56" s="9" t="n">
        <v>9</v>
      </c>
      <c r="O56" s="9" t="n">
        <v>199</v>
      </c>
      <c r="P56" s="9" t="n">
        <v>45</v>
      </c>
      <c r="Q56" s="9" t="n">
        <v>71</v>
      </c>
      <c r="R56" s="11" t="n">
        <f aca="false">MAX(テーブル3[[#This Row],[火力]],(テーブル3[[#This Row],[雷装]]/2),テーブル3[[#This Row],[航空]])</f>
        <v>219.5</v>
      </c>
      <c r="S5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70</v>
      </c>
      <c r="T56" s="12" t="n">
        <f aca="false">IF(AND(テーブル3[[#This Row],[主火力]]=テーブル3[[#This Row],[火力]],テーブル3[[#This Row],[艦種]]="駆逐"),テーブル3[[#This Row],[主火力]]*1.5,テーブル3[[#This Row],[主火力]])</f>
        <v>219.5</v>
      </c>
      <c r="U56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56" s="1" t="n">
        <f aca="false">((テーブル3[[#This Row],[主火力補正]]*4)+(テーブル3[[#This Row],[副火力補正]]*0.5))*((H56/3))/1000*VLOOKUP(E56,Sheet4!$A$2:$E$15,2,0)</f>
        <v>64.2045</v>
      </c>
      <c r="W56" s="1" t="n">
        <f aca="false">(F56/IF(テーブル3[[#This Row],[装甲]]="軽",280,IF(テーブル3[[#This Row],[装甲]]="中",250,220)))*((テーブル3[[#This Row],[対空]]/400)+(K56*1.8)+(テーブル3[[#This Row],[速力]])+(Q56*0.1))*VLOOKUP(E56,Sheet4!$A$2:$E$15,3,0)/IF(OR(テーブル3[[#This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59.0580803571429</v>
      </c>
      <c r="X56" s="1" t="n">
        <f aca="false">((L56*3)+(テーブル3[[#This Row],[航空]]/15)+(O56/8)+(Q56*0.1))*VLOOKUP(E56,Sheet4!$A$2:$E$15,4,0)/12</f>
        <v>39.9145833333333</v>
      </c>
      <c r="Y56" s="1" t="n">
        <f aca="false">(((20-N56)-1)^2)/2*VLOOKUP(E56,Sheet4!$A$2:$E$15,5,0)</f>
        <v>50</v>
      </c>
      <c r="Z56" s="11"/>
    </row>
    <row r="57" customFormat="false" ht="33" hidden="false" customHeight="false" outlineLevel="0" collapsed="false">
      <c r="A57" s="5" t="s">
        <v>105</v>
      </c>
      <c r="B57" s="6" t="s">
        <v>99</v>
      </c>
      <c r="C57" s="6"/>
      <c r="D57" s="13" t="s">
        <v>31</v>
      </c>
      <c r="E57" s="8" t="s">
        <v>28</v>
      </c>
      <c r="F57" s="9" t="n">
        <v>5523</v>
      </c>
      <c r="G57" s="10" t="s">
        <v>29</v>
      </c>
      <c r="H57" s="9" t="n">
        <v>112</v>
      </c>
      <c r="I57" s="9" t="n">
        <v>0</v>
      </c>
      <c r="J57" s="9" t="n">
        <v>0</v>
      </c>
      <c r="K57" s="9" t="n">
        <v>48</v>
      </c>
      <c r="L57" s="9" t="n">
        <v>288</v>
      </c>
      <c r="M57" s="9" t="n">
        <v>377</v>
      </c>
      <c r="N57" s="9" t="n">
        <v>12</v>
      </c>
      <c r="O57" s="9" t="n">
        <v>0</v>
      </c>
      <c r="P57" s="9" t="n">
        <v>28</v>
      </c>
      <c r="Q57" s="9" t="n">
        <v>93</v>
      </c>
      <c r="R57" s="11" t="n">
        <f aca="false">MAX(テーブル3[[#This Row],[火力]],(テーブル3[[#This Row],[雷装]]/2),テーブル3[[#This Row],[航空]])</f>
        <v>377</v>
      </c>
      <c r="S5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7" s="12" t="n">
        <f aca="false">IF(AND(テーブル3[[#This Row],[主火力]]=テーブル3[[#This Row],[火力]],テーブル3[[#This Row],[艦種]]="駆逐"),テーブル3[[#This Row],[主火力]]*1.5,テーブル3[[#This Row],[主火力]])</f>
        <v>377</v>
      </c>
      <c r="U5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7" s="1" t="n">
        <f aca="false">((テーブル3[[#This Row],[主火力補正]]*4)+(テーブル3[[#This Row],[副火力補正]]*0.5))*((H57/3))/1000*VLOOKUP(E57,Sheet4!$A$2:$E$15,2,0)</f>
        <v>56.2986666666667</v>
      </c>
      <c r="W57" s="1" t="n">
        <f aca="false">(F57/IF(テーブル3[[#This Row],[装甲]]="軽",280,IF(テーブル3[[#This Row],[装甲]]="中",250,220)))*((テーブル3[[#This Row],[対空]]/400)+(K57*1.8)+(テーブル3[[#This Row],[速力]])+(Q57*0.1))*VLOOKUP(E57,Sheet4!$A$2:$E$15,3,0)/IF(OR(テーブル3[[#This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54.9737328</v>
      </c>
      <c r="X57" s="1" t="n">
        <f aca="false">((L57*3)+(テーブル3[[#This Row],[航空]]/15)+(O57/8)+(Q57*0.1))*VLOOKUP(E57,Sheet4!$A$2:$E$15,4,0)/12</f>
        <v>74.8694444444444</v>
      </c>
      <c r="Y57" s="1" t="n">
        <f aca="false">(((20-N57)-1)^2)/2*VLOOKUP(E57,Sheet4!$A$2:$E$15,5,0)</f>
        <v>24.5</v>
      </c>
      <c r="Z57" s="11"/>
    </row>
    <row r="58" customFormat="false" ht="33" hidden="false" customHeight="false" outlineLevel="0" collapsed="false">
      <c r="A58" s="5" t="s">
        <v>106</v>
      </c>
      <c r="B58" s="6" t="s">
        <v>99</v>
      </c>
      <c r="C58" s="6"/>
      <c r="D58" s="7" t="s">
        <v>27</v>
      </c>
      <c r="E58" s="14" t="s">
        <v>32</v>
      </c>
      <c r="F58" s="9" t="n">
        <v>1947</v>
      </c>
      <c r="G58" s="10" t="s">
        <v>33</v>
      </c>
      <c r="H58" s="9" t="n">
        <v>215</v>
      </c>
      <c r="I58" s="9" t="n">
        <v>74</v>
      </c>
      <c r="J58" s="9" t="n">
        <v>476</v>
      </c>
      <c r="K58" s="9" t="n">
        <v>178</v>
      </c>
      <c r="L58" s="9" t="n">
        <v>154</v>
      </c>
      <c r="M58" s="9" t="n">
        <v>0</v>
      </c>
      <c r="N58" s="9" t="n">
        <v>10</v>
      </c>
      <c r="O58" s="9" t="n">
        <v>206</v>
      </c>
      <c r="P58" s="9" t="n">
        <v>45</v>
      </c>
      <c r="Q58" s="9" t="n">
        <v>73</v>
      </c>
      <c r="R58" s="11" t="n">
        <f aca="false">MAX(テーブル3[[#This Row],[火力]],(テーブル3[[#This Row],[雷装]]/2),テーブル3[[#This Row],[航空]])</f>
        <v>238</v>
      </c>
      <c r="S5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74</v>
      </c>
      <c r="T58" s="12" t="n">
        <f aca="false">IF(AND(テーブル3[[#This Row],[主火力]]=テーブル3[[#This Row],[火力]],テーブル3[[#This Row],[艦種]]="駆逐"),テーブル3[[#This Row],[主火力]]*1.5,テーブル3[[#This Row],[主火力]])</f>
        <v>238</v>
      </c>
      <c r="U58" s="12" t="n">
        <f aca="false">IF(AND(テーブル3[[#This Row],[艦種]]="駆逐",テーブル3[[#This Row],[副火力]]=テーブル3[[#This Row],[火力]]),テーブル3[[#This Row],[副火力]]*1.5,テーブル3[[#This Row],[副火力]])</f>
        <v>111</v>
      </c>
      <c r="V58" s="1" t="n">
        <f aca="false">((テーブル3[[#This Row],[主火力補正]]*4)+(テーブル3[[#This Row],[副火力補正]]*0.5))*((H58/3))/1000*VLOOKUP(E58,Sheet4!$A$2:$E$15,2,0)</f>
        <v>72.2041666666667</v>
      </c>
      <c r="W58" s="1" t="n">
        <f aca="false">(F58/IF(テーブル3[[#This Row],[装甲]]="軽",280,IF(テーブル3[[#This Row],[装甲]]="中",250,220)))*((テーブル3[[#This Row],[対空]]/400)+(K58*1.8)+(テーブル3[[#This Row],[速力]])+(Q58*0.1))*VLOOKUP(E58,Sheet4!$A$2:$E$15,3,0)/IF(OR(テーブル3[[#This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64.8568299107143</v>
      </c>
      <c r="X58" s="1" t="n">
        <f aca="false">((L58*3)+(テーブル3[[#This Row],[航空]]/15)+(O58/8)+(Q58*0.1))*VLOOKUP(E58,Sheet4!$A$2:$E$15,4,0)/12</f>
        <v>41.2541666666667</v>
      </c>
      <c r="Y58" s="1" t="n">
        <f aca="false">(((20-N58)-1)^2)/2*VLOOKUP(E58,Sheet4!$A$2:$E$15,5,0)</f>
        <v>40.5</v>
      </c>
    </row>
    <row r="59" customFormat="false" ht="16.5" hidden="false" customHeight="false" outlineLevel="0" collapsed="false">
      <c r="A59" s="22" t="s">
        <v>107</v>
      </c>
      <c r="B59" s="30" t="s">
        <v>108</v>
      </c>
      <c r="C59" s="20" t="s">
        <v>51</v>
      </c>
      <c r="D59" s="24" t="s">
        <v>61</v>
      </c>
      <c r="E59" s="18" t="s">
        <v>47</v>
      </c>
      <c r="F59" s="9" t="n">
        <v>7196</v>
      </c>
      <c r="G59" s="10" t="s">
        <v>48</v>
      </c>
      <c r="H59" s="9" t="n">
        <v>152</v>
      </c>
      <c r="I59" s="9" t="n">
        <v>388</v>
      </c>
      <c r="J59" s="9" t="n">
        <v>0</v>
      </c>
      <c r="K59" s="9" t="n">
        <v>26</v>
      </c>
      <c r="L59" s="9" t="n">
        <v>247</v>
      </c>
      <c r="M59" s="9" t="n">
        <v>0</v>
      </c>
      <c r="N59" s="9" t="n">
        <v>12</v>
      </c>
      <c r="O59" s="9" t="n">
        <v>0</v>
      </c>
      <c r="P59" s="9" t="n">
        <v>20</v>
      </c>
      <c r="Q59" s="9" t="n">
        <v>38</v>
      </c>
      <c r="R59" s="11" t="n">
        <f aca="false">MAX(テーブル3[[#This Row],[火力]],(テーブル3[[#This Row],[雷装]]/2),テーブル3[[#This Row],[航空]])</f>
        <v>388</v>
      </c>
      <c r="S5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9" s="12" t="n">
        <f aca="false">IF(AND(テーブル3[[#This Row],[主火力]]=テーブル3[[#This Row],[火力]],テーブル3[[#This Row],[艦種]]="駆逐"),テーブル3[[#This Row],[主火力]]*1.5,テーブル3[[#This Row],[主火力]])</f>
        <v>388</v>
      </c>
      <c r="U5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9" s="1" t="n">
        <f aca="false">((テーブル3[[#This Row],[主火力補正]]*4)+(テーブル3[[#This Row],[副火力補正]]*0.5))*((H59/3))/1000*VLOOKUP(E59,Sheet4!$A$2:$E$15,2,0)</f>
        <v>78.6346666666667</v>
      </c>
      <c r="W59" s="1" t="n">
        <f aca="false">(F59/IF(テーブル3[[#This Row],[装甲]]="軽",280,IF(テーブル3[[#This Row],[装甲]]="中",250,220)))*((テーブル3[[#This Row],[対空]]/400)+(K59*1.8)+(テーブル3[[#This Row],[速力]])+(Q59*0.1))*VLOOKUP(E59,Sheet4!$A$2:$E$15,3,0)/IF(OR(テーブル3[[#This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46.5891936363636</v>
      </c>
      <c r="X59" s="1" t="n">
        <f aca="false">((L59*3)+(テーブル3[[#This Row],[航空]]/15)+(O59/8)+(Q59*0.1))*VLOOKUP(E59,Sheet4!$A$2:$E$15,4,0)/12</f>
        <v>62.0666666666667</v>
      </c>
      <c r="Y59" s="1" t="n">
        <f aca="false">(((20-N59)-1)^2)/2*VLOOKUP(E59,Sheet4!$A$2:$E$15,5,0)</f>
        <v>24.5</v>
      </c>
      <c r="Z59" s="11"/>
    </row>
    <row r="60" customFormat="false" ht="16.5" hidden="false" customHeight="false" outlineLevel="0" collapsed="false">
      <c r="A60" s="22" t="s">
        <v>109</v>
      </c>
      <c r="B60" s="30" t="s">
        <v>108</v>
      </c>
      <c r="C60" s="20" t="s">
        <v>51</v>
      </c>
      <c r="D60" s="24" t="s">
        <v>61</v>
      </c>
      <c r="E60" s="18" t="s">
        <v>47</v>
      </c>
      <c r="F60" s="9" t="n">
        <v>7214</v>
      </c>
      <c r="G60" s="10" t="s">
        <v>48</v>
      </c>
      <c r="H60" s="9" t="n">
        <v>152</v>
      </c>
      <c r="I60" s="9" t="n">
        <v>388</v>
      </c>
      <c r="J60" s="9" t="n">
        <v>0</v>
      </c>
      <c r="K60" s="9" t="n">
        <v>26</v>
      </c>
      <c r="L60" s="9" t="n">
        <v>242</v>
      </c>
      <c r="M60" s="9" t="n">
        <v>0</v>
      </c>
      <c r="N60" s="9" t="n">
        <v>12</v>
      </c>
      <c r="O60" s="9" t="n">
        <v>0</v>
      </c>
      <c r="P60" s="9" t="n">
        <v>20</v>
      </c>
      <c r="Q60" s="9" t="n">
        <v>75</v>
      </c>
      <c r="R60" s="11" t="n">
        <f aca="false">MAX(テーブル3[[#This Row],[火力]],(テーブル3[[#This Row],[雷装]]/2),テーブル3[[#This Row],[航空]])</f>
        <v>388</v>
      </c>
      <c r="S6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0" s="12" t="n">
        <f aca="false">IF(AND(テーブル3[[#This Row],[主火力]]=テーブル3[[#This Row],[火力]],テーブル3[[#This Row],[艦種]]="駆逐"),テーブル3[[#This Row],[主火力]]*1.5,テーブル3[[#This Row],[主火力]])</f>
        <v>388</v>
      </c>
      <c r="U6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0" s="1" t="n">
        <f aca="false">((テーブル3[[#This Row],[主火力補正]]*4)+(テーブル3[[#This Row],[副火力補正]]*0.5))*((H60/3))/1000*VLOOKUP(E60,Sheet4!$A$2:$E$15,2,0)</f>
        <v>78.6346666666667</v>
      </c>
      <c r="W60" s="1" t="n">
        <f aca="false">(F60/IF(テーブル3[[#This Row],[装甲]]="軽",280,IF(テーブル3[[#This Row],[装甲]]="中",250,220)))*((テーブル3[[#This Row],[対空]]/400)+(K60*1.8)+(テーブル3[[#This Row],[速力]])+(Q60*0.1))*VLOOKUP(E60,Sheet4!$A$2:$E$15,3,0)/IF(OR(テーブル3[[#This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49.1240609090909</v>
      </c>
      <c r="X60" s="1" t="n">
        <f aca="false">((L60*3)+(テーブル3[[#This Row],[航空]]/15)+(O60/8)+(Q60*0.1))*VLOOKUP(E60,Sheet4!$A$2:$E$15,4,0)/12</f>
        <v>61.125</v>
      </c>
      <c r="Y60" s="1" t="n">
        <f aca="false">(((20-N60)-1)^2)/2*VLOOKUP(E60,Sheet4!$A$2:$E$15,5,0)</f>
        <v>24.5</v>
      </c>
    </row>
    <row r="61" customFormat="false" ht="16.5" hidden="false" customHeight="false" outlineLevel="0" collapsed="false">
      <c r="A61" s="22" t="s">
        <v>110</v>
      </c>
      <c r="B61" s="30" t="s">
        <v>108</v>
      </c>
      <c r="C61" s="20" t="s">
        <v>51</v>
      </c>
      <c r="D61" s="13" t="s">
        <v>31</v>
      </c>
      <c r="E61" s="16" t="s">
        <v>39</v>
      </c>
      <c r="F61" s="9" t="n">
        <v>5355</v>
      </c>
      <c r="G61" s="10" t="s">
        <v>29</v>
      </c>
      <c r="H61" s="9" t="n">
        <v>170</v>
      </c>
      <c r="I61" s="9" t="n">
        <v>234</v>
      </c>
      <c r="J61" s="9" t="n">
        <v>0</v>
      </c>
      <c r="K61" s="9" t="n">
        <v>78</v>
      </c>
      <c r="L61" s="9" t="n">
        <v>260</v>
      </c>
      <c r="M61" s="9" t="n">
        <v>0</v>
      </c>
      <c r="N61" s="9" t="n">
        <v>10</v>
      </c>
      <c r="O61" s="9" t="n">
        <v>0</v>
      </c>
      <c r="P61" s="9" t="n">
        <v>26</v>
      </c>
      <c r="Q61" s="9" t="n">
        <v>78</v>
      </c>
      <c r="R61" s="11" t="n">
        <f aca="false">MAX(テーブル3[[#This Row],[火力]],(テーブル3[[#This Row],[雷装]]/2),テーブル3[[#This Row],[航空]])</f>
        <v>234</v>
      </c>
      <c r="S6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117</v>
      </c>
      <c r="T61" s="12" t="n">
        <f aca="false">IF(AND(テーブル3[[#This Row],[主火力]]=テーブル3[[#This Row],[火力]],テーブル3[[#This Row],[艦種]]="駆逐"),テーブル3[[#This Row],[主火力]]*1.5,テーブル3[[#This Row],[主火力]])</f>
        <v>234</v>
      </c>
      <c r="U61" s="12" t="n">
        <f aca="false">IF(AND(テーブル3[[#This Row],[艦種]]="駆逐",テーブル3[[#This Row],[副火力]]=テーブル3[[#This Row],[火力]]),テーブル3[[#This Row],[副火力]]*1.5,テーブル3[[#This Row],[副火力]])</f>
        <v>117</v>
      </c>
      <c r="V61" s="1" t="n">
        <f aca="false">((テーブル3[[#This Row],[主火力補正]]*4)+(テーブル3[[#This Row],[副火力補正]]*0.5))*((H61/3))/1000*VLOOKUP(E61,Sheet4!$A$2:$E$15,2,0)</f>
        <v>56.355</v>
      </c>
      <c r="W61" s="1" t="n">
        <f aca="false">(F61/IF(テーブル3[[#This Row],[装甲]]="軽",280,IF(テーブル3[[#This Row],[装甲]]="中",250,220)))*((テーブル3[[#This Row],[対空]]/400)+(K61*1.8)+(テーブル3[[#This Row],[速力]])+(Q61*0.1))*VLOOKUP(E61,Sheet4!$A$2:$E$15,3,0)/IF(OR(テーブル3[[#This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93.632175</v>
      </c>
      <c r="X61" s="1" t="n">
        <f aca="false">((L61*3)+(テーブル3[[#This Row],[航空]]/15)+(O61/8)+(Q61*0.1))*VLOOKUP(E61,Sheet4!$A$2:$E$15,4,0)/12</f>
        <v>65.65</v>
      </c>
      <c r="Y61" s="1" t="n">
        <f aca="false">(((20-N61)-1)^2)/2*VLOOKUP(E61,Sheet4!$A$2:$E$15,5,0)</f>
        <v>40.5</v>
      </c>
    </row>
    <row r="62" customFormat="false" ht="16.5" hidden="false" customHeight="false" outlineLevel="0" collapsed="false">
      <c r="A62" s="5" t="s">
        <v>111</v>
      </c>
      <c r="B62" s="30" t="s">
        <v>108</v>
      </c>
      <c r="C62" s="20" t="s">
        <v>51</v>
      </c>
      <c r="D62" s="31" t="s">
        <v>97</v>
      </c>
      <c r="E62" s="21" t="s">
        <v>52</v>
      </c>
      <c r="F62" s="9" t="n">
        <v>3995</v>
      </c>
      <c r="G62" s="10" t="s">
        <v>33</v>
      </c>
      <c r="H62" s="9" t="n">
        <v>210</v>
      </c>
      <c r="I62" s="9" t="n">
        <v>182</v>
      </c>
      <c r="J62" s="9" t="n">
        <v>168</v>
      </c>
      <c r="K62" s="9" t="n">
        <v>95</v>
      </c>
      <c r="L62" s="9" t="n">
        <v>559</v>
      </c>
      <c r="M62" s="9" t="n">
        <v>0</v>
      </c>
      <c r="N62" s="9" t="n">
        <v>11</v>
      </c>
      <c r="O62" s="9" t="n">
        <v>201</v>
      </c>
      <c r="P62" s="9" t="n">
        <v>32</v>
      </c>
      <c r="Q62" s="9" t="n">
        <v>85</v>
      </c>
      <c r="R62" s="11" t="n">
        <f aca="false">MAX(テーブル3[[#This Row],[火力]],(テーブル3[[#This Row],[雷装]]/2),テーブル3[[#This Row],[航空]])</f>
        <v>182</v>
      </c>
      <c r="S6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168</v>
      </c>
      <c r="T62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62" s="12" t="n">
        <f aca="false">IF(AND(テーブル3[[#This Row],[艦種]]="駆逐",テーブル3[[#This Row],[副火力]]=テーブル3[[#This Row],[火力]]),テーブル3[[#This Row],[副火力]]*1.5,テーブル3[[#This Row],[副火力]])</f>
        <v>168</v>
      </c>
      <c r="V62" s="1" t="n">
        <f aca="false">((テーブル3[[#This Row],[主火力補正]]*4)+(テーブル3[[#This Row],[副火力補正]]*0.5))*((H62/3))/1000*VLOOKUP(E62,Sheet4!$A$2:$E$15,2,0)</f>
        <v>56.84</v>
      </c>
      <c r="W62" s="1" t="n">
        <f aca="false">(F62/IF(テーブル3[[#This Row],[装甲]]="軽",280,IF(テーブル3[[#This Row],[装甲]]="中",250,220)))*((テーブル3[[#This Row],[対空]]/400)+(K62*1.8)+(テーブル3[[#This Row],[速力]])+(Q62*0.1))*VLOOKUP(E62,Sheet4!$A$2:$E$15,3,0)/IF(OR(テーブル3[[#This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75.9397779017857</v>
      </c>
      <c r="X62" s="1" t="n">
        <f aca="false">((L62*3)+(テーブル3[[#This Row],[航空]]/15)+(O62/8)+(Q62*0.1))*VLOOKUP(E62,Sheet4!$A$2:$E$15,4,0)/12</f>
        <v>142.552083333333</v>
      </c>
      <c r="Y62" s="1" t="n">
        <f aca="false">(((20-N62)-1)^2)/2*VLOOKUP(E62,Sheet4!$A$2:$E$15,5,0)</f>
        <v>32</v>
      </c>
    </row>
    <row r="63" customFormat="false" ht="16.5" hidden="false" customHeight="false" outlineLevel="0" collapsed="false">
      <c r="A63" s="22" t="s">
        <v>112</v>
      </c>
      <c r="B63" s="30" t="s">
        <v>108</v>
      </c>
      <c r="C63" s="20" t="s">
        <v>51</v>
      </c>
      <c r="D63" s="24" t="s">
        <v>61</v>
      </c>
      <c r="E63" s="15" t="s">
        <v>35</v>
      </c>
      <c r="F63" s="9" t="n">
        <v>4163</v>
      </c>
      <c r="G63" s="10" t="s">
        <v>29</v>
      </c>
      <c r="H63" s="9" t="n">
        <v>184</v>
      </c>
      <c r="I63" s="9" t="n">
        <v>0</v>
      </c>
      <c r="J63" s="9" t="n">
        <v>0</v>
      </c>
      <c r="K63" s="9" t="n">
        <v>67</v>
      </c>
      <c r="L63" s="9" t="n">
        <v>287</v>
      </c>
      <c r="M63" s="9" t="n">
        <v>339</v>
      </c>
      <c r="N63" s="9" t="n">
        <v>9</v>
      </c>
      <c r="O63" s="9" t="n">
        <v>148</v>
      </c>
      <c r="P63" s="9" t="n">
        <v>18</v>
      </c>
      <c r="Q63" s="9" t="n">
        <v>78</v>
      </c>
      <c r="R63" s="11" t="n">
        <f aca="false">MAX(テーブル3[[#This Row],[火力]],(テーブル3[[#This Row],[雷装]]/2),テーブル3[[#This Row],[航空]])</f>
        <v>339</v>
      </c>
      <c r="S6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3" s="12" t="n">
        <f aca="false">IF(AND(テーブル3[[#This Row],[主火力]]=テーブル3[[#This Row],[火力]],テーブル3[[#This Row],[艦種]]="駆逐"),テーブル3[[#This Row],[主火力]]*1.5,テーブル3[[#This Row],[主火力]])</f>
        <v>339</v>
      </c>
      <c r="U6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3" s="1" t="n">
        <f aca="false">((テーブル3[[#This Row],[主火力補正]]*4)+(テーブル3[[#This Row],[副火力補正]]*0.5))*((H63/3))/1000*VLOOKUP(E63,Sheet4!$A$2:$E$15,2,0)</f>
        <v>83.168</v>
      </c>
      <c r="W63" s="1" t="n">
        <f aca="false">(F63/IF(テーブル3[[#This Row],[装甲]]="軽",280,IF(テーブル3[[#This Row],[装甲]]="中",250,220)))*((テーブル3[[#This Row],[対空]]/400)+(K63*1.8)+(テーブル3[[#This Row],[速力]])+(Q63*0.1))*VLOOKUP(E63,Sheet4!$A$2:$E$15,3,0)/IF(OR(テーブル3[[#This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48.9960122</v>
      </c>
      <c r="X63" s="1" t="n">
        <f aca="false">((L63*3)+(テーブル3[[#This Row],[航空]]/15)+(O63/8)+(Q63*0.1))*VLOOKUP(E63,Sheet4!$A$2:$E$15,4,0)/12</f>
        <v>75.825</v>
      </c>
      <c r="Y63" s="1" t="n">
        <f aca="false">(((20-N63)-1)^2)/2*VLOOKUP(E63,Sheet4!$A$2:$E$15,5,0)</f>
        <v>50</v>
      </c>
    </row>
    <row r="64" customFormat="false" ht="16.5" hidden="false" customHeight="false" outlineLevel="0" collapsed="false">
      <c r="A64" s="22" t="s">
        <v>113</v>
      </c>
      <c r="B64" s="30" t="s">
        <v>108</v>
      </c>
      <c r="C64" s="20" t="s">
        <v>51</v>
      </c>
      <c r="D64" s="13" t="s">
        <v>31</v>
      </c>
      <c r="E64" s="15" t="s">
        <v>35</v>
      </c>
      <c r="F64" s="9" t="n">
        <v>4901</v>
      </c>
      <c r="G64" s="10" t="s">
        <v>29</v>
      </c>
      <c r="H64" s="9" t="n">
        <v>187</v>
      </c>
      <c r="I64" s="9" t="n">
        <v>0</v>
      </c>
      <c r="J64" s="9" t="n">
        <v>0</v>
      </c>
      <c r="K64" s="9" t="n">
        <v>66</v>
      </c>
      <c r="L64" s="9" t="n">
        <v>292</v>
      </c>
      <c r="M64" s="9" t="n">
        <v>340</v>
      </c>
      <c r="N64" s="9" t="n">
        <v>10</v>
      </c>
      <c r="O64" s="9" t="n">
        <v>100</v>
      </c>
      <c r="P64" s="9" t="n">
        <v>16</v>
      </c>
      <c r="Q64" s="9" t="n">
        <v>68</v>
      </c>
      <c r="R64" s="11" t="n">
        <f aca="false">MAX(テーブル3[[#This Row],[火力]],(テーブル3[[#This Row],[雷装]]/2),テーブル3[[#This Row],[航空]])</f>
        <v>340</v>
      </c>
      <c r="S6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4" s="12" t="n">
        <f aca="false">IF(AND(テーブル3[[#This Row],[主火力]]=テーブル3[[#This Row],[火力]],テーブル3[[#This Row],[艦種]]="駆逐"),テーブル3[[#This Row],[主火力]]*1.5,テーブル3[[#This Row],[主火力]])</f>
        <v>340</v>
      </c>
      <c r="U6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4" s="1" t="n">
        <f aca="false">((テーブル3[[#This Row],[主火力補正]]*4)+(テーブル3[[#This Row],[副火力補正]]*0.5))*((H64/3))/1000*VLOOKUP(E64,Sheet4!$A$2:$E$15,2,0)</f>
        <v>84.7733333333333</v>
      </c>
      <c r="W64" s="1" t="n">
        <f aca="false">(F64/IF(テーブル3[[#This Row],[装甲]]="軽",280,IF(テーブル3[[#This Row],[装甲]]="中",250,220)))*((テーブル3[[#This Row],[対空]]/400)+(K64*1.8)+(テーブル3[[#This Row],[速力]])+(Q64*0.1))*VLOOKUP(E64,Sheet4!$A$2:$E$15,3,0)/IF(OR(テーブル3[[#This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55.8047464</v>
      </c>
      <c r="X64" s="1" t="n">
        <f aca="false">((L64*3)+(テーブル3[[#This Row],[航空]]/15)+(O64/8)+(Q64*0.1))*VLOOKUP(E64,Sheet4!$A$2:$E$15,4,0)/12</f>
        <v>76.4972222222222</v>
      </c>
      <c r="Y64" s="1" t="n">
        <f aca="false">(((20-N64)-1)^2)/2*VLOOKUP(E64,Sheet4!$A$2:$E$15,5,0)</f>
        <v>40.5</v>
      </c>
      <c r="Z64" s="11"/>
    </row>
    <row r="65" customFormat="false" ht="16.5" hidden="false" customHeight="false" outlineLevel="0" collapsed="false">
      <c r="A65" s="22" t="s">
        <v>114</v>
      </c>
      <c r="B65" s="30" t="s">
        <v>108</v>
      </c>
      <c r="C65" s="20" t="s">
        <v>51</v>
      </c>
      <c r="D65" s="24" t="s">
        <v>61</v>
      </c>
      <c r="E65" s="15" t="s">
        <v>35</v>
      </c>
      <c r="F65" s="9" t="n">
        <v>5019</v>
      </c>
      <c r="G65" s="10" t="s">
        <v>29</v>
      </c>
      <c r="H65" s="9" t="n">
        <v>136</v>
      </c>
      <c r="I65" s="9" t="n">
        <v>0</v>
      </c>
      <c r="J65" s="9" t="n">
        <v>0</v>
      </c>
      <c r="K65" s="9" t="n">
        <v>73</v>
      </c>
      <c r="L65" s="9" t="n">
        <v>283</v>
      </c>
      <c r="M65" s="9" t="n">
        <v>300</v>
      </c>
      <c r="N65" s="9" t="n">
        <v>9</v>
      </c>
      <c r="O65" s="9" t="n">
        <v>107</v>
      </c>
      <c r="P65" s="9" t="n">
        <v>29</v>
      </c>
      <c r="Q65" s="9" t="n">
        <v>71</v>
      </c>
      <c r="R65" s="11" t="n">
        <f aca="false">MAX(テーブル3[[#This Row],[火力]],(テーブル3[[#This Row],[雷装]]/2),テーブル3[[#This Row],[航空]])</f>
        <v>300</v>
      </c>
      <c r="S6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5" s="12" t="n">
        <f aca="false">IF(AND(テーブル3[[#This Row],[主火力]]=テーブル3[[#This Row],[火力]],テーブル3[[#This Row],[艦種]]="駆逐"),テーブル3[[#This Row],[主火力]]*1.5,テーブル3[[#This Row],[主火力]])</f>
        <v>300</v>
      </c>
      <c r="U6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5" s="1" t="n">
        <f aca="false">((テーブル3[[#This Row],[主火力補正]]*4)+(テーブル3[[#This Row],[副火力補正]]*0.5))*((H65/3))/1000*VLOOKUP(E65,Sheet4!$A$2:$E$15,2,0)</f>
        <v>54.4</v>
      </c>
      <c r="W65" s="1" t="n">
        <f aca="false">(F65/IF(テーブル3[[#This Row],[装甲]]="軽",280,IF(テーブル3[[#This Row],[装甲]]="中",250,220)))*((テーブル3[[#This Row],[対空]]/400)+(K65*1.8)+(テーブル3[[#This Row],[速力]])+(Q65*0.1))*VLOOKUP(E65,Sheet4!$A$2:$E$15,3,0)/IF(OR(テーブル3[[#This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67.5386754</v>
      </c>
      <c r="X65" s="1" t="n">
        <f aca="false">((L65*3)+(テーブル3[[#This Row],[航空]]/15)+(O65/8)+(Q65*0.1))*VLOOKUP(E65,Sheet4!$A$2:$E$15,4,0)/12</f>
        <v>74.1229166666667</v>
      </c>
      <c r="Y65" s="1" t="n">
        <f aca="false">(((20-N65)-1)^2)/2*VLOOKUP(E65,Sheet4!$A$2:$E$15,5,0)</f>
        <v>50</v>
      </c>
      <c r="Z65" s="11"/>
    </row>
    <row r="66" customFormat="false" ht="16.5" hidden="false" customHeight="false" outlineLevel="0" collapsed="false">
      <c r="A66" s="22" t="s">
        <v>115</v>
      </c>
      <c r="B66" s="30" t="s">
        <v>108</v>
      </c>
      <c r="C66" s="20" t="s">
        <v>51</v>
      </c>
      <c r="D66" s="24" t="s">
        <v>61</v>
      </c>
      <c r="E66" s="15" t="s">
        <v>35</v>
      </c>
      <c r="F66" s="9" t="n">
        <v>4700</v>
      </c>
      <c r="G66" s="10" t="s">
        <v>29</v>
      </c>
      <c r="H66" s="9" t="n">
        <v>128</v>
      </c>
      <c r="I66" s="9" t="n">
        <v>0</v>
      </c>
      <c r="J66" s="9" t="n">
        <v>0</v>
      </c>
      <c r="K66" s="9" t="n">
        <v>80</v>
      </c>
      <c r="L66" s="9" t="n">
        <v>280</v>
      </c>
      <c r="M66" s="9" t="n">
        <v>264</v>
      </c>
      <c r="N66" s="9" t="n">
        <v>9</v>
      </c>
      <c r="O66" s="9" t="n">
        <v>95</v>
      </c>
      <c r="P66" s="9" t="n">
        <v>15</v>
      </c>
      <c r="Q66" s="9" t="n">
        <v>32</v>
      </c>
      <c r="R66" s="11" t="n">
        <f aca="false">MAX(テーブル3[[#This Row],[火力]],(テーブル3[[#This Row],[雷装]]/2),テーブル3[[#This Row],[航空]])</f>
        <v>264</v>
      </c>
      <c r="S6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6" s="12" t="n">
        <f aca="false">IF(AND(テーブル3[[#This Row],[主火力]]=テーブル3[[#This Row],[火力]],テーブル3[[#This Row],[艦種]]="駆逐"),テーブル3[[#This Row],[主火力]]*1.5,テーブル3[[#This Row],[主火力]])</f>
        <v>264</v>
      </c>
      <c r="U6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6" s="1" t="n">
        <f aca="false">((テーブル3[[#This Row],[主火力補正]]*4)+(テーブル3[[#This Row],[副火力補正]]*0.5))*((H66/3))/1000*VLOOKUP(E66,Sheet4!$A$2:$E$15,2,0)</f>
        <v>45.056</v>
      </c>
      <c r="W66" s="1" t="n">
        <f aca="false">(F66/IF(テーブル3[[#This Row],[装甲]]="軽",280,IF(テーブル3[[#This Row],[装甲]]="中",250,220)))*((テーブル3[[#This Row],[対空]]/400)+(K66*1.8)+(テーブル3[[#This Row],[速力]])+(Q66*0.1))*VLOOKUP(E66,Sheet4!$A$2:$E$15,3,0)/IF(OR(テーブル3[[#This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61.2504</v>
      </c>
      <c r="X66" s="1" t="n">
        <f aca="false">((L66*3)+(テーブル3[[#This Row],[航空]]/15)+(O66/8)+(Q66*0.1))*VLOOKUP(E66,Sheet4!$A$2:$E$15,4,0)/12</f>
        <v>72.7229166666667</v>
      </c>
      <c r="Y66" s="1" t="n">
        <f aca="false">(((20-N66)-1)^2)/2*VLOOKUP(E66,Sheet4!$A$2:$E$15,5,0)</f>
        <v>50</v>
      </c>
      <c r="Z66" s="11"/>
    </row>
    <row r="67" customFormat="false" ht="33" hidden="false" customHeight="false" outlineLevel="0" collapsed="false">
      <c r="A67" s="22" t="s">
        <v>116</v>
      </c>
      <c r="B67" s="30" t="s">
        <v>108</v>
      </c>
      <c r="C67" s="20" t="s">
        <v>51</v>
      </c>
      <c r="D67" s="7" t="s">
        <v>27</v>
      </c>
      <c r="E67" s="8" t="s">
        <v>28</v>
      </c>
      <c r="F67" s="9" t="n">
        <v>7122</v>
      </c>
      <c r="G67" s="10" t="s">
        <v>29</v>
      </c>
      <c r="H67" s="9" t="n">
        <v>130</v>
      </c>
      <c r="I67" s="9" t="n">
        <v>0</v>
      </c>
      <c r="J67" s="9" t="n">
        <v>0</v>
      </c>
      <c r="K67" s="9" t="n">
        <v>57</v>
      </c>
      <c r="L67" s="9" t="n">
        <v>353</v>
      </c>
      <c r="M67" s="9" t="n">
        <v>442</v>
      </c>
      <c r="N67" s="9" t="n">
        <v>12</v>
      </c>
      <c r="O67" s="9" t="n">
        <v>0</v>
      </c>
      <c r="P67" s="9" t="n">
        <v>33</v>
      </c>
      <c r="Q67" s="9" t="n">
        <v>66</v>
      </c>
      <c r="R67" s="11" t="n">
        <f aca="false">MAX(テーブル3[[#This Row],[火力]],(テーブル3[[#This Row],[雷装]]/2),テーブル3[[#This Row],[航空]])</f>
        <v>442</v>
      </c>
      <c r="S6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67" s="12" t="n">
        <f aca="false">IF(AND(テーブル3[[#This Row],[主火力]]=テーブル3[[#This Row],[火力]],テーブル3[[#This Row],[艦種]]="駆逐"),テーブル3[[#This Row],[主火力]]*1.5,テーブル3[[#This Row],[主火力]])</f>
        <v>442</v>
      </c>
      <c r="U6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67" s="1" t="n">
        <f aca="false">((テーブル3[[#This Row],[主火力補正]]*4)+(テーブル3[[#This Row],[副火力補正]]*0.5))*((H67/3))/1000*VLOOKUP(E67,Sheet4!$A$2:$E$15,2,0)</f>
        <v>76.6133333333333</v>
      </c>
      <c r="W67" s="1" t="n">
        <f aca="false">(F67/IF(テーブル3[[#This Row],[装甲]]="軽",280,IF(テーブル3[[#This Row],[装甲]]="中",250,220)))*((テーブル3[[#This Row],[対空]]/400)+(K67*1.8)+(テーブル3[[#This Row],[速力]])+(Q67*0.1))*VLOOKUP(E67,Sheet4!$A$2:$E$15,3,0)/IF(OR(テーブル3[[#This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81.5226852</v>
      </c>
      <c r="X67" s="1" t="n">
        <f aca="false">((L67*3)+(テーブル3[[#This Row],[航空]]/15)+(O67/8)+(Q67*0.1))*VLOOKUP(E67,Sheet4!$A$2:$E$15,4,0)/12</f>
        <v>91.2555555555555</v>
      </c>
      <c r="Y67" s="1" t="n">
        <f aca="false">(((20-N67)-1)^2)/2*VLOOKUP(E67,Sheet4!$A$2:$E$15,5,0)</f>
        <v>24.5</v>
      </c>
      <c r="Z67" s="11"/>
    </row>
    <row r="68" customFormat="false" ht="33" hidden="false" customHeight="false" outlineLevel="0" collapsed="false">
      <c r="A68" s="22" t="s">
        <v>117</v>
      </c>
      <c r="B68" s="30" t="s">
        <v>108</v>
      </c>
      <c r="C68" s="20" t="s">
        <v>51</v>
      </c>
      <c r="D68" s="7" t="s">
        <v>27</v>
      </c>
      <c r="E68" s="14" t="s">
        <v>32</v>
      </c>
      <c r="F68" s="9" t="n">
        <v>2280</v>
      </c>
      <c r="G68" s="10" t="s">
        <v>33</v>
      </c>
      <c r="H68" s="9" t="n">
        <v>207</v>
      </c>
      <c r="I68" s="9" t="n">
        <v>132</v>
      </c>
      <c r="J68" s="9" t="n">
        <v>356</v>
      </c>
      <c r="K68" s="9" t="n">
        <v>160</v>
      </c>
      <c r="L68" s="9" t="n">
        <v>233</v>
      </c>
      <c r="M68" s="9" t="n">
        <v>0</v>
      </c>
      <c r="N68" s="9" t="n">
        <v>9</v>
      </c>
      <c r="O68" s="9" t="n">
        <v>222</v>
      </c>
      <c r="P68" s="9" t="n">
        <v>42</v>
      </c>
      <c r="Q68" s="9" t="n">
        <v>80</v>
      </c>
      <c r="R68" s="11" t="n">
        <f aca="false">MAX(テーブル3[[#This Row],[火力]],(テーブル3[[#This Row],[雷装]]/2),テーブル3[[#This Row],[航空]])</f>
        <v>178</v>
      </c>
      <c r="S6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132</v>
      </c>
      <c r="T68" s="12" t="n">
        <f aca="false">IF(AND(テーブル3[[#This Row],[主火力]]=テーブル3[[#This Row],[火力]],テーブル3[[#This Row],[艦種]]="駆逐"),テーブル3[[#This Row],[主火力]]*1.5,テーブル3[[#This Row],[主火力]])</f>
        <v>178</v>
      </c>
      <c r="U68" s="12" t="n">
        <f aca="false">IF(AND(テーブル3[[#This Row],[艦種]]="駆逐",テーブル3[[#This Row],[副火力]]=テーブル3[[#This Row],[火力]]),テーブル3[[#This Row],[副火力]]*1.5,テーブル3[[#This Row],[副火力]])</f>
        <v>198</v>
      </c>
      <c r="V68" s="1" t="n">
        <f aca="false">((テーブル3[[#This Row],[主火力補正]]*4)+(テーブル3[[#This Row],[副火力補正]]*0.5))*((H68/3))/1000*VLOOKUP(E68,Sheet4!$A$2:$E$15,2,0)</f>
        <v>55.959</v>
      </c>
      <c r="W68" s="1" t="n">
        <f aca="false">(F68/IF(テーブル3[[#This Row],[装甲]]="軽",280,IF(テーブル3[[#This Row],[装甲]]="中",250,220)))*((テーブル3[[#This Row],[対空]]/400)+(K68*1.8)+(テーブル3[[#This Row],[速力]])+(Q68*0.1))*VLOOKUP(E68,Sheet4!$A$2:$E$15,3,0)/IF(OR(テーブル3[[#This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68.9257232142857</v>
      </c>
      <c r="X68" s="1" t="n">
        <f aca="false">((L68*3)+(テーブル3[[#This Row],[航空]]/15)+(O68/8)+(Q68*0.1))*VLOOKUP(E68,Sheet4!$A$2:$E$15,4,0)/12</f>
        <v>61.2291666666667</v>
      </c>
      <c r="Y68" s="1" t="n">
        <f aca="false">(((20-N68)-1)^2)/2*VLOOKUP(E68,Sheet4!$A$2:$E$15,5,0)</f>
        <v>50</v>
      </c>
      <c r="Z68" s="11"/>
    </row>
    <row r="69" customFormat="false" ht="16.5" hidden="false" customHeight="false" outlineLevel="0" collapsed="false">
      <c r="A69" s="22" t="s">
        <v>118</v>
      </c>
      <c r="B69" s="30" t="s">
        <v>108</v>
      </c>
      <c r="C69" s="20" t="s">
        <v>51</v>
      </c>
      <c r="D69" s="13" t="s">
        <v>31</v>
      </c>
      <c r="E69" s="14" t="s">
        <v>32</v>
      </c>
      <c r="F69" s="9" t="n">
        <v>2025</v>
      </c>
      <c r="G69" s="10" t="s">
        <v>33</v>
      </c>
      <c r="H69" s="9" t="n">
        <v>224</v>
      </c>
      <c r="I69" s="9" t="n">
        <v>96</v>
      </c>
      <c r="J69" s="9" t="n">
        <v>286</v>
      </c>
      <c r="K69" s="9" t="n">
        <v>160</v>
      </c>
      <c r="L69" s="9" t="n">
        <v>262</v>
      </c>
      <c r="M69" s="9" t="n">
        <v>0</v>
      </c>
      <c r="N69" s="9" t="n">
        <v>8</v>
      </c>
      <c r="O69" s="9" t="n">
        <v>208</v>
      </c>
      <c r="P69" s="9" t="n">
        <v>45</v>
      </c>
      <c r="Q69" s="9" t="n">
        <v>47</v>
      </c>
      <c r="R69" s="11" t="n">
        <f aca="false">MAX(テーブル3[[#This Row],[火力]],(テーブル3[[#This Row],[雷装]]/2),テーブル3[[#This Row],[航空]])</f>
        <v>143</v>
      </c>
      <c r="S6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96</v>
      </c>
      <c r="T69" s="12" t="n">
        <f aca="false">IF(AND(テーブル3[[#This Row],[主火力]]=テーブル3[[#This Row],[火力]],テーブル3[[#This Row],[艦種]]="駆逐"),テーブル3[[#This Row],[主火力]]*1.5,テーブル3[[#This Row],[主火力]])</f>
        <v>143</v>
      </c>
      <c r="U69" s="12" t="n">
        <f aca="false">IF(AND(テーブル3[[#This Row],[艦種]]="駆逐",テーブル3[[#This Row],[副火力]]=テーブル3[[#This Row],[火力]]),テーブル3[[#This Row],[副火力]]*1.5,テーブル3[[#This Row],[副火力]])</f>
        <v>144</v>
      </c>
      <c r="V69" s="1" t="n">
        <f aca="false">((テーブル3[[#This Row],[主火力補正]]*4)+(テーブル3[[#This Row],[副火力補正]]*0.5))*((H69/3))/1000*VLOOKUP(E69,Sheet4!$A$2:$E$15,2,0)</f>
        <v>48.0853333333333</v>
      </c>
      <c r="W69" s="1" t="n">
        <f aca="false">(F69/IF(テーブル3[[#This Row],[装甲]]="軽",280,IF(テーブル3[[#This Row],[装甲]]="中",250,220)))*((テーブル3[[#This Row],[対空]]/400)+(K69*1.8)+(テーブル3[[#This Row],[速力]])+(Q69*0.1))*VLOOKUP(E69,Sheet4!$A$2:$E$15,3,0)/IF(OR(テーブル3[[#This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61.1757924107143</v>
      </c>
      <c r="X69" s="1" t="n">
        <f aca="false">((L69*3)+(テーブル3[[#This Row],[航空]]/15)+(O69/8)+(Q69*0.1))*VLOOKUP(E69,Sheet4!$A$2:$E$15,4,0)/12</f>
        <v>68.0583333333333</v>
      </c>
      <c r="Y69" s="1" t="n">
        <f aca="false">(((20-N69)-1)^2)/2*VLOOKUP(E69,Sheet4!$A$2:$E$15,5,0)</f>
        <v>60.5</v>
      </c>
      <c r="Z69" s="11"/>
    </row>
    <row r="70" customFormat="false" ht="16.5" hidden="false" customHeight="false" outlineLevel="0" collapsed="false">
      <c r="A70" s="22" t="s">
        <v>119</v>
      </c>
      <c r="B70" s="30" t="s">
        <v>108</v>
      </c>
      <c r="C70" s="20" t="s">
        <v>51</v>
      </c>
      <c r="D70" s="13" t="s">
        <v>31</v>
      </c>
      <c r="E70" s="14" t="s">
        <v>32</v>
      </c>
      <c r="F70" s="9" t="n">
        <v>2025</v>
      </c>
      <c r="G70" s="10" t="s">
        <v>33</v>
      </c>
      <c r="H70" s="9" t="n">
        <v>219</v>
      </c>
      <c r="I70" s="9" t="n">
        <v>111</v>
      </c>
      <c r="J70" s="9" t="n">
        <v>286</v>
      </c>
      <c r="K70" s="9" t="n">
        <v>160</v>
      </c>
      <c r="L70" s="9" t="n">
        <v>262</v>
      </c>
      <c r="M70" s="9" t="n">
        <v>0</v>
      </c>
      <c r="N70" s="9" t="n">
        <v>8</v>
      </c>
      <c r="O70" s="9" t="n">
        <v>208</v>
      </c>
      <c r="P70" s="9" t="n">
        <v>45</v>
      </c>
      <c r="Q70" s="9" t="n">
        <v>45</v>
      </c>
      <c r="R70" s="11" t="n">
        <f aca="false">MAX(テーブル3[[#This Row],[火力]],(テーブル3[[#This Row],[雷装]]/2),テーブル3[[#This Row],[航空]])</f>
        <v>143</v>
      </c>
      <c r="S7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111</v>
      </c>
      <c r="T70" s="12" t="n">
        <f aca="false">IF(AND(テーブル3[[#This Row],[主火力]]=テーブル3[[#This Row],[火力]],テーブル3[[#This Row],[艦種]]="駆逐"),テーブル3[[#This Row],[主火力]]*1.5,テーブル3[[#This Row],[主火力]])</f>
        <v>143</v>
      </c>
      <c r="U70" s="12" t="n">
        <f aca="false">IF(AND(テーブル3[[#This Row],[艦種]]="駆逐",テーブル3[[#This Row],[副火力]]=テーブル3[[#This Row],[火力]]),テーブル3[[#This Row],[副火力]]*1.5,テーブル3[[#This Row],[副火力]])</f>
        <v>166.5</v>
      </c>
      <c r="V70" s="1" t="n">
        <f aca="false">((テーブル3[[#This Row],[主火力補正]]*4)+(テーブル3[[#This Row],[副火力補正]]*0.5))*((H70/3))/1000*VLOOKUP(E70,Sheet4!$A$2:$E$15,2,0)</f>
        <v>47.83325</v>
      </c>
      <c r="W70" s="1" t="n">
        <f aca="false">(F70/IF(テーブル3[[#This Row],[装甲]]="軽",280,IF(テーブル3[[#This Row],[装甲]]="中",250,220)))*((テーブル3[[#This Row],[対空]]/400)+(K70*1.8)+(テーブル3[[#This Row],[速力]])+(Q70*0.1))*VLOOKUP(E70,Sheet4!$A$2:$E$15,3,0)/IF(OR(テーブル3[[#This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61.1396316964286</v>
      </c>
      <c r="X70" s="1" t="n">
        <f aca="false">((L70*3)+(テーブル3[[#This Row],[航空]]/15)+(O70/8)+(Q70*0.1))*VLOOKUP(E70,Sheet4!$A$2:$E$15,4,0)/12</f>
        <v>68.0416666666667</v>
      </c>
      <c r="Y70" s="1" t="n">
        <f aca="false">(((20-N70)-1)^2)/2*VLOOKUP(E70,Sheet4!$A$2:$E$15,5,0)</f>
        <v>60.5</v>
      </c>
      <c r="Z70" s="11"/>
    </row>
    <row r="71" customFormat="false" ht="16.5" hidden="false" customHeight="false" outlineLevel="0" collapsed="false">
      <c r="A71" s="22" t="s">
        <v>120</v>
      </c>
      <c r="B71" s="30" t="s">
        <v>108</v>
      </c>
      <c r="C71" s="20" t="s">
        <v>51</v>
      </c>
      <c r="D71" s="13" t="s">
        <v>31</v>
      </c>
      <c r="E71" s="14" t="s">
        <v>32</v>
      </c>
      <c r="F71" s="9" t="n">
        <v>2036</v>
      </c>
      <c r="G71" s="10" t="s">
        <v>33</v>
      </c>
      <c r="H71" s="9" t="n">
        <v>224</v>
      </c>
      <c r="I71" s="9" t="n">
        <v>102</v>
      </c>
      <c r="J71" s="9" t="n">
        <v>320</v>
      </c>
      <c r="K71" s="9" t="n">
        <v>162</v>
      </c>
      <c r="L71" s="9" t="n">
        <v>262</v>
      </c>
      <c r="M71" s="9" t="n">
        <v>0</v>
      </c>
      <c r="N71" s="9" t="n">
        <v>8</v>
      </c>
      <c r="O71" s="9" t="n">
        <v>192</v>
      </c>
      <c r="P71" s="9" t="n">
        <v>47</v>
      </c>
      <c r="Q71" s="9" t="n">
        <v>70</v>
      </c>
      <c r="R71" s="11" t="n">
        <f aca="false">MAX(テーブル3[[#This Row],[火力]],(テーブル3[[#This Row],[雷装]]/2),テーブル3[[#This Row],[航空]])</f>
        <v>160</v>
      </c>
      <c r="S7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102</v>
      </c>
      <c r="T71" s="12" t="n">
        <f aca="false">IF(AND(テーブル3[[#This Row],[主火力]]=テーブル3[[#This Row],[火力]],テーブル3[[#This Row],[艦種]]="駆逐"),テーブル3[[#This Row],[主火力]]*1.5,テーブル3[[#This Row],[主火力]])</f>
        <v>160</v>
      </c>
      <c r="U71" s="12" t="n">
        <f aca="false">IF(AND(テーブル3[[#This Row],[艦種]]="駆逐",テーブル3[[#This Row],[副火力]]=テーブル3[[#This Row],[火力]]),テーブル3[[#This Row],[副火力]]*1.5,テーブル3[[#This Row],[副火力]])</f>
        <v>153</v>
      </c>
      <c r="V71" s="1" t="n">
        <f aca="false">((テーブル3[[#This Row],[主火力補正]]*4)+(テーブル3[[#This Row],[副火力補正]]*0.5))*((H71/3))/1000*VLOOKUP(E71,Sheet4!$A$2:$E$15,2,0)</f>
        <v>53.4986666666667</v>
      </c>
      <c r="W71" s="1" t="n">
        <f aca="false">(F71/IF(テーブル3[[#This Row],[装甲]]="軽",280,IF(テーブル3[[#This Row],[装甲]]="中",250,220)))*((テーブル3[[#This Row],[対空]]/400)+(K71*1.8)+(テーブル3[[#This Row],[速力]])+(Q71*0.1))*VLOOKUP(E71,Sheet4!$A$2:$E$15,3,0)/IF(OR(テーブル3[[#This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62.9442125</v>
      </c>
      <c r="X71" s="1" t="n">
        <f aca="false">((L71*3)+(テーブル3[[#This Row],[航空]]/15)+(O71/8)+(Q71*0.1))*VLOOKUP(E71,Sheet4!$A$2:$E$15,4,0)/12</f>
        <v>68.0833333333333</v>
      </c>
      <c r="Y71" s="1" t="n">
        <f aca="false">(((20-N71)-1)^2)/2*VLOOKUP(E71,Sheet4!$A$2:$E$15,5,0)</f>
        <v>60.5</v>
      </c>
      <c r="Z71" s="11"/>
    </row>
    <row r="72" customFormat="false" ht="33" hidden="false" customHeight="false" outlineLevel="0" collapsed="false">
      <c r="A72" s="22" t="s">
        <v>121</v>
      </c>
      <c r="B72" s="30" t="s">
        <v>108</v>
      </c>
      <c r="C72" s="30"/>
      <c r="D72" s="7" t="s">
        <v>27</v>
      </c>
      <c r="E72" s="17" t="s">
        <v>41</v>
      </c>
      <c r="F72" s="9" t="n">
        <v>1924</v>
      </c>
      <c r="G72" s="10" t="s">
        <v>33</v>
      </c>
      <c r="H72" s="9" t="n">
        <v>95</v>
      </c>
      <c r="I72" s="9" t="n">
        <v>61</v>
      </c>
      <c r="J72" s="9" t="n">
        <v>526</v>
      </c>
      <c r="K72" s="9" t="n">
        <v>41</v>
      </c>
      <c r="L72" s="9" t="n">
        <v>0</v>
      </c>
      <c r="M72" s="9" t="n">
        <v>0</v>
      </c>
      <c r="N72" s="9" t="n">
        <v>8</v>
      </c>
      <c r="O72" s="9" t="n">
        <v>0</v>
      </c>
      <c r="P72" s="9" t="n">
        <v>16</v>
      </c>
      <c r="Q72" s="9" t="n">
        <v>79</v>
      </c>
      <c r="R72" s="11" t="n">
        <f aca="false">MAX(テーブル3[[#This Row],[火力]],(テーブル3[[#This Row],[雷装]]/2),テーブル3[[#This Row],[航空]])</f>
        <v>263</v>
      </c>
      <c r="S7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61</v>
      </c>
      <c r="T72" s="12" t="n">
        <f aca="false">IF(AND(テーブル3[[#This Row],[主火力]]=テーブル3[[#This Row],[火力]],テーブル3[[#This Row],[艦種]]="駆逐"),テーブル3[[#This Row],[主火力]]*1.5,テーブル3[[#This Row],[主火力]])</f>
        <v>263</v>
      </c>
      <c r="U72" s="12" t="n">
        <f aca="false">IF(AND(テーブル3[[#This Row],[艦種]]="駆逐",テーブル3[[#This Row],[副火力]]=テーブル3[[#This Row],[火力]]),テーブル3[[#This Row],[副火力]]*1.5,テーブル3[[#This Row],[副火力]])</f>
        <v>61</v>
      </c>
      <c r="V72" s="1" t="n">
        <f aca="false">((テーブル3[[#This Row],[主火力補正]]*4)+(テーブル3[[#This Row],[副火力補正]]*0.5))*((H72/3))/1000*VLOOKUP(E72,Sheet4!$A$2:$E$15,2,0)</f>
        <v>34.2791666666667</v>
      </c>
      <c r="W72" s="1" t="n">
        <f aca="false">(F72/IF(テーブル3[[#This Row],[装甲]]="軽",280,IF(テーブル3[[#This Row],[装甲]]="中",250,220)))*((テーブル3[[#This Row],[対空]]/400)+(K72*1.8)+(テーブル3[[#This Row],[速力]])+(Q72*0.1))*VLOOKUP(E72,Sheet4!$A$2:$E$15,3,0)/IF(OR(テーブル3[[#This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16.7834642857143</v>
      </c>
      <c r="X72" s="1" t="n">
        <f aca="false">((L72*3)+(テーブル3[[#This Row],[航空]]/15)+(O72/8)+(Q72*0.1))*VLOOKUP(E72,Sheet4!$A$2:$E$15,4,0)/12</f>
        <v>0.658333333333333</v>
      </c>
      <c r="Y72" s="1" t="n">
        <f aca="false">(((20-N72)-1)^2)/2*VLOOKUP(E72,Sheet4!$A$2:$E$15,5,0)</f>
        <v>60.5</v>
      </c>
      <c r="Z72" s="11"/>
    </row>
    <row r="73" customFormat="false" ht="16.5" hidden="false" customHeight="false" outlineLevel="0" collapsed="false">
      <c r="A73" s="22" t="s">
        <v>122</v>
      </c>
      <c r="B73" s="0" t="s">
        <v>108</v>
      </c>
      <c r="D73" s="0" t="s">
        <v>31</v>
      </c>
      <c r="E73" s="17" t="s">
        <v>41</v>
      </c>
      <c r="F73" s="9" t="n">
        <v>1924</v>
      </c>
      <c r="G73" s="10" t="s">
        <v>33</v>
      </c>
      <c r="H73" s="9" t="n">
        <v>95</v>
      </c>
      <c r="I73" s="9" t="n">
        <v>61</v>
      </c>
      <c r="J73" s="9" t="n">
        <v>526</v>
      </c>
      <c r="K73" s="9" t="n">
        <v>41</v>
      </c>
      <c r="L73" s="9" t="n">
        <v>0</v>
      </c>
      <c r="M73" s="9" t="n">
        <v>0</v>
      </c>
      <c r="N73" s="9" t="n">
        <v>8</v>
      </c>
      <c r="O73" s="9" t="n">
        <v>0</v>
      </c>
      <c r="P73" s="0" t="n">
        <v>16</v>
      </c>
      <c r="Q73" s="0" t="n">
        <v>79</v>
      </c>
      <c r="R73" s="11" t="n">
        <f aca="false">MAX(テーブル3[[#This Row],[火力]],(テーブル3[[#This Row],[雷装]]/2),テーブル3[[#This Row],[航空]])</f>
        <v>263</v>
      </c>
      <c r="S7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61</v>
      </c>
      <c r="T73" s="12" t="n">
        <f aca="false">IF(AND(テーブル3[[#This Row],[主火力]]=テーブル3[[#This Row],[火力]],テーブル3[[#This Row],[艦種]]="駆逐"),テーブル3[[#This Row],[主火力]]*1.5,テーブル3[[#This Row],[主火力]])</f>
        <v>263</v>
      </c>
      <c r="U73" s="12" t="n">
        <f aca="false">IF(AND(テーブル3[[#This Row],[艦種]]="駆逐",テーブル3[[#This Row],[副火力]]=テーブル3[[#This Row],[火力]]),テーブル3[[#This Row],[副火力]]*1.5,テーブル3[[#This Row],[副火力]])</f>
        <v>61</v>
      </c>
      <c r="V73" s="1" t="n">
        <f aca="false">((テーブル3[[#This Row],[主火力補正]]*4)+(テーブル3[[#This Row],[副火力補正]]*0.5))*((H73/3))/1000*VLOOKUP(E73,Sheet4!$A$2:$E$15,2,0)</f>
        <v>34.2791666666667</v>
      </c>
      <c r="W73" s="1" t="n">
        <f aca="false">(F73/IF(テーブル3[[#This Row],[装甲]]="軽",280,IF(テーブル3[[#This Row],[装甲]]="中",250,220)))*((テーブル3[[#This Row],[対空]]/400)+(K73*1.8)+(テーブル3[[#This Row],[速力]])+(Q73*0.1))*VLOOKUP(E73,Sheet4!$A$2:$E$15,3,0)/IF(OR(テーブル3[[#This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16.7834642857143</v>
      </c>
      <c r="X73" s="1" t="n">
        <f aca="false">((L73*3)+(テーブル3[[#This Row],[航空]]/15)+(O73/8)+(Q73*0.1))*VLOOKUP(E73,Sheet4!$A$2:$E$15,4,0)/12</f>
        <v>0.658333333333333</v>
      </c>
      <c r="Y73" s="1" t="n">
        <f aca="false">(((20-N73)-1)^2)/2*VLOOKUP(E73,Sheet4!$A$2:$E$15,5,0)</f>
        <v>60.5</v>
      </c>
      <c r="Z73" s="11"/>
    </row>
    <row r="74" customFormat="false" ht="33" hidden="false" customHeight="false" outlineLevel="0" collapsed="false">
      <c r="A74" s="22" t="s">
        <v>123</v>
      </c>
      <c r="B74" s="30" t="s">
        <v>108</v>
      </c>
      <c r="C74" s="30"/>
      <c r="D74" s="7" t="s">
        <v>27</v>
      </c>
      <c r="E74" s="17" t="s">
        <v>41</v>
      </c>
      <c r="F74" s="9" t="n">
        <v>1899</v>
      </c>
      <c r="G74" s="10" t="s">
        <v>33</v>
      </c>
      <c r="H74" s="9" t="n">
        <v>93</v>
      </c>
      <c r="I74" s="9" t="n">
        <v>65</v>
      </c>
      <c r="J74" s="9" t="n">
        <v>524</v>
      </c>
      <c r="K74" s="9" t="n">
        <v>41</v>
      </c>
      <c r="L74" s="9" t="n">
        <v>0</v>
      </c>
      <c r="M74" s="9" t="n">
        <v>0</v>
      </c>
      <c r="N74" s="9" t="n">
        <v>7</v>
      </c>
      <c r="O74" s="9" t="n">
        <v>0</v>
      </c>
      <c r="P74" s="9" t="n">
        <v>16</v>
      </c>
      <c r="Q74" s="9" t="n">
        <v>78</v>
      </c>
      <c r="R74" s="11" t="n">
        <f aca="false">MAX(テーブル3[[#This Row],[火力]],(テーブル3[[#This Row],[雷装]]/2),テーブル3[[#This Row],[航空]])</f>
        <v>262</v>
      </c>
      <c r="S7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74" s="12" t="n">
        <f aca="false">IF(AND(テーブル3[[#This Row],[主火力]]=テーブル3[[#This Row],[火力]],テーブル3[[#This Row],[艦種]]="駆逐"),テーブル3[[#This Row],[主火力]]*1.5,テーブル3[[#This Row],[主火力]])</f>
        <v>262</v>
      </c>
      <c r="U74" s="12" t="n">
        <f aca="false">IF(AND(テーブル3[[#This Row],[艦種]]="駆逐",テーブル3[[#This Row],[副火力]]=テーブル3[[#This Row],[火力]]),テーブル3[[#This Row],[副火力]]*1.5,テーブル3[[#This Row],[副火力]])</f>
        <v>65</v>
      </c>
      <c r="V74" s="1" t="n">
        <f aca="false">((テーブル3[[#This Row],[主火力補正]]*4)+(テーブル3[[#This Row],[副火力補正]]*0.5))*((H74/3))/1000*VLOOKUP(E74,Sheet4!$A$2:$E$15,2,0)</f>
        <v>33.4955</v>
      </c>
      <c r="W74" s="1" t="n">
        <f aca="false">(F74/IF(テーブル3[[#This Row],[装甲]]="軽",280,IF(テーブル3[[#This Row],[装甲]]="中",250,220)))*((テーブル3[[#This Row],[対空]]/400)+(K74*1.8)+(テーブル3[[#This Row],[速力]])+(Q74*0.1))*VLOOKUP(E74,Sheet4!$A$2:$E$15,3,0)/IF(OR(テーブル3[[#This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16.5484285714286</v>
      </c>
      <c r="X74" s="1" t="n">
        <f aca="false">((L74*3)+(テーブル3[[#This Row],[航空]]/15)+(O74/8)+(Q74*0.1))*VLOOKUP(E74,Sheet4!$A$2:$E$15,4,0)/12</f>
        <v>0.65</v>
      </c>
      <c r="Y74" s="1" t="n">
        <f aca="false">(((20-N74)-1)^2)/2*VLOOKUP(E74,Sheet4!$A$2:$E$15,5,0)</f>
        <v>72</v>
      </c>
      <c r="Z74" s="11"/>
    </row>
    <row r="75" customFormat="false" ht="16.5" hidden="false" customHeight="false" outlineLevel="0" collapsed="false">
      <c r="A75" s="22" t="s">
        <v>124</v>
      </c>
      <c r="B75" s="30" t="s">
        <v>108</v>
      </c>
      <c r="C75" s="30"/>
      <c r="D75" s="13" t="s">
        <v>31</v>
      </c>
      <c r="E75" s="17" t="s">
        <v>41</v>
      </c>
      <c r="F75" s="9" t="n">
        <v>1692</v>
      </c>
      <c r="G75" s="10" t="s">
        <v>33</v>
      </c>
      <c r="H75" s="9" t="n">
        <v>90</v>
      </c>
      <c r="I75" s="9" t="n">
        <v>71</v>
      </c>
      <c r="J75" s="9" t="n">
        <v>503</v>
      </c>
      <c r="K75" s="9" t="n">
        <v>41</v>
      </c>
      <c r="L75" s="9" t="n">
        <v>0</v>
      </c>
      <c r="M75" s="9" t="n">
        <v>0</v>
      </c>
      <c r="N75" s="9" t="n">
        <v>6</v>
      </c>
      <c r="O75" s="9" t="n">
        <v>0</v>
      </c>
      <c r="P75" s="9" t="n">
        <v>16</v>
      </c>
      <c r="Q75" s="9" t="n">
        <v>68</v>
      </c>
      <c r="R75" s="11" t="n">
        <f aca="false">MAX(テーブル3[[#This Row],[火力]],(テーブル3[[#This Row],[雷装]]/2),テーブル3[[#This Row],[航空]])</f>
        <v>251.5</v>
      </c>
      <c r="S7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71</v>
      </c>
      <c r="T75" s="12" t="n">
        <f aca="false">IF(AND(テーブル3[[#This Row],[主火力]]=テーブル3[[#This Row],[火力]],テーブル3[[#This Row],[艦種]]="駆逐"),テーブル3[[#This Row],[主火力]]*1.5,テーブル3[[#This Row],[主火力]])</f>
        <v>251.5</v>
      </c>
      <c r="U75" s="12" t="n">
        <f aca="false">IF(AND(テーブル3[[#This Row],[艦種]]="駆逐",テーブル3[[#This Row],[副火力]]=テーブル3[[#This Row],[火力]]),テーブル3[[#This Row],[副火力]]*1.5,テーブル3[[#This Row],[副火力]])</f>
        <v>71</v>
      </c>
      <c r="V75" s="1" t="n">
        <f aca="false">((テーブル3[[#This Row],[主火力補正]]*4)+(テーブル3[[#This Row],[副火力補正]]*0.5))*((H75/3))/1000*VLOOKUP(E75,Sheet4!$A$2:$E$15,2,0)</f>
        <v>31.245</v>
      </c>
      <c r="W75" s="1" t="n">
        <f aca="false">(F75/IF(テーブル3[[#This Row],[装甲]]="軽",280,IF(テーブル3[[#This Row],[装甲]]="中",250,220)))*((テーブル3[[#This Row],[対空]]/400)+(K75*1.8)+(テーブル3[[#This Row],[速力]])+(Q75*0.1))*VLOOKUP(E75,Sheet4!$A$2:$E$15,3,0)/IF(OR(テーブル3[[#This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14.5935</v>
      </c>
      <c r="X75" s="1" t="n">
        <f aca="false">((L75*3)+(テーブル3[[#This Row],[航空]]/15)+(O75/8)+(Q75*0.1))*VLOOKUP(E75,Sheet4!$A$2:$E$15,4,0)/12</f>
        <v>0.566666666666667</v>
      </c>
      <c r="Y75" s="1" t="n">
        <f aca="false">(((20-N75)-1)^2)/2*VLOOKUP(E75,Sheet4!$A$2:$E$15,5,0)</f>
        <v>84.5</v>
      </c>
      <c r="Z75" s="11"/>
    </row>
    <row r="76" customFormat="false" ht="16.5" hidden="false" customHeight="false" outlineLevel="0" collapsed="false">
      <c r="A76" s="22" t="s">
        <v>125</v>
      </c>
      <c r="B76" s="30" t="s">
        <v>108</v>
      </c>
      <c r="C76" s="30"/>
      <c r="D76" s="13" t="s">
        <v>31</v>
      </c>
      <c r="E76" s="17" t="s">
        <v>41</v>
      </c>
      <c r="F76" s="9" t="n">
        <v>1410</v>
      </c>
      <c r="G76" s="10" t="s">
        <v>33</v>
      </c>
      <c r="H76" s="9" t="n">
        <v>76</v>
      </c>
      <c r="I76" s="9" t="n">
        <v>62</v>
      </c>
      <c r="J76" s="9" t="n">
        <v>454</v>
      </c>
      <c r="K76" s="9" t="n">
        <v>23</v>
      </c>
      <c r="L76" s="9" t="n">
        <v>0</v>
      </c>
      <c r="M76" s="9" t="n">
        <v>0</v>
      </c>
      <c r="N76" s="9" t="n">
        <v>6</v>
      </c>
      <c r="O76" s="9" t="n">
        <v>0</v>
      </c>
      <c r="P76" s="9" t="n">
        <v>17</v>
      </c>
      <c r="Q76" s="9" t="n">
        <v>65</v>
      </c>
      <c r="R76" s="11" t="n">
        <f aca="false">MAX(テーブル3[[#This Row],[火力]],(テーブル3[[#This Row],[雷装]]/2),テーブル3[[#This Row],[航空]])</f>
        <v>227</v>
      </c>
      <c r="S7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76" s="12" t="n">
        <f aca="false">IF(AND(テーブル3[[#This Row],[主火力]]=テーブル3[[#This Row],[火力]],テーブル3[[#This Row],[艦種]]="駆逐"),テーブル3[[#This Row],[主火力]]*1.5,テーブル3[[#This Row],[主火力]])</f>
        <v>227</v>
      </c>
      <c r="U76" s="12" t="n">
        <f aca="false">IF(AND(テーブル3[[#This Row],[艦種]]="駆逐",テーブル3[[#This Row],[副火力]]=テーブル3[[#This Row],[火力]]),テーブル3[[#This Row],[副火力]]*1.5,テーブル3[[#This Row],[副火力]])</f>
        <v>62</v>
      </c>
      <c r="V76" s="1" t="n">
        <f aca="false">((テーブル3[[#This Row],[主火力補正]]*4)+(テーブル3[[#This Row],[副火力補正]]*0.5))*((H76/3))/1000*VLOOKUP(E76,Sheet4!$A$2:$E$15,2,0)</f>
        <v>23.788</v>
      </c>
      <c r="W76" s="1" t="n">
        <f aca="false">(F76/IF(テーブル3[[#This Row],[装甲]]="軽",280,IF(テーブル3[[#This Row],[装甲]]="中",250,220)))*((テーブル3[[#This Row],[対空]]/400)+(K76*1.8)+(テーブル3[[#This Row],[速力]])+(Q76*0.1))*VLOOKUP(E76,Sheet4!$A$2:$E$15,3,0)/IF(OR(テーブル3[[#This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8.17044642857143</v>
      </c>
      <c r="X76" s="1" t="n">
        <f aca="false">((L76*3)+(テーブル3[[#This Row],[航空]]/15)+(O76/8)+(Q76*0.1))*VLOOKUP(E76,Sheet4!$A$2:$E$15,4,0)/12</f>
        <v>0.541666666666667</v>
      </c>
      <c r="Y76" s="1" t="n">
        <f aca="false">(((20-N76)-1)^2)/2*VLOOKUP(E76,Sheet4!$A$2:$E$15,5,0)</f>
        <v>84.5</v>
      </c>
      <c r="Z76" s="11"/>
    </row>
    <row r="77" customFormat="false" ht="33" hidden="false" customHeight="false" outlineLevel="0" collapsed="false">
      <c r="A77" s="22" t="s">
        <v>126</v>
      </c>
      <c r="B77" s="30" t="s">
        <v>108</v>
      </c>
      <c r="C77" s="30"/>
      <c r="D77" s="7" t="s">
        <v>27</v>
      </c>
      <c r="E77" s="18" t="s">
        <v>47</v>
      </c>
      <c r="F77" s="9" t="n">
        <v>7783</v>
      </c>
      <c r="G77" s="10" t="s">
        <v>48</v>
      </c>
      <c r="H77" s="9" t="n">
        <v>154</v>
      </c>
      <c r="I77" s="9" t="n">
        <v>418</v>
      </c>
      <c r="J77" s="9" t="n">
        <v>0</v>
      </c>
      <c r="K77" s="9" t="n">
        <v>33</v>
      </c>
      <c r="L77" s="9" t="n">
        <v>408</v>
      </c>
      <c r="M77" s="9" t="n">
        <v>0</v>
      </c>
      <c r="N77" s="9" t="n">
        <v>15</v>
      </c>
      <c r="O77" s="9" t="n">
        <v>0</v>
      </c>
      <c r="P77" s="9" t="n">
        <v>27</v>
      </c>
      <c r="Q77" s="9" t="n">
        <v>86</v>
      </c>
      <c r="R77" s="11" t="n">
        <f aca="false">MAX(テーブル3[[#This Row],[火力]],(テーブル3[[#This Row],[雷装]]/2),テーブル3[[#This Row],[航空]])</f>
        <v>418</v>
      </c>
      <c r="S7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77" s="12" t="n">
        <f aca="false">IF(AND(テーブル3[[#This Row],[主火力]]=テーブル3[[#This Row],[火力]],テーブル3[[#This Row],[艦種]]="駆逐"),テーブル3[[#This Row],[主火力]]*1.5,テーブル3[[#This Row],[主火力]])</f>
        <v>418</v>
      </c>
      <c r="U7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77" s="1" t="n">
        <f aca="false">((テーブル3[[#This Row],[主火力補正]]*4)+(テーブル3[[#This Row],[副火力補正]]*0.5))*((H77/3))/1000*VLOOKUP(E77,Sheet4!$A$2:$E$15,2,0)</f>
        <v>85.8293333333333</v>
      </c>
      <c r="W77" s="1" t="n">
        <f aca="false">(F77/IF(テーブル3[[#This Row],[装甲]]="軽",280,IF(テーブル3[[#This Row],[装甲]]="中",250,220)))*((テーブル3[[#This Row],[対空]]/400)+(K77*1.8)+(テーブル3[[#This Row],[速力]])+(Q77*0.1))*VLOOKUP(E77,Sheet4!$A$2:$E$15,3,0)/IF(OR(テーブル3[[#This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67.9385145454545</v>
      </c>
      <c r="X77" s="1" t="n">
        <f aca="false">((L77*3)+(テーブル3[[#This Row],[航空]]/15)+(O77/8)+(Q77*0.1))*VLOOKUP(E77,Sheet4!$A$2:$E$15,4,0)/12</f>
        <v>102.716666666667</v>
      </c>
      <c r="Y77" s="1" t="n">
        <f aca="false">(((20-N77)-1)^2)/2*VLOOKUP(E77,Sheet4!$A$2:$E$15,5,0)</f>
        <v>8</v>
      </c>
      <c r="Z77" s="11"/>
    </row>
    <row r="78" customFormat="false" ht="16.5" hidden="false" customHeight="false" outlineLevel="0" collapsed="false">
      <c r="A78" s="22" t="s">
        <v>127</v>
      </c>
      <c r="B78" s="30" t="s">
        <v>108</v>
      </c>
      <c r="C78" s="30"/>
      <c r="D78" s="13" t="s">
        <v>31</v>
      </c>
      <c r="E78" s="18" t="s">
        <v>47</v>
      </c>
      <c r="F78" s="9" t="n">
        <v>7137</v>
      </c>
      <c r="G78" s="10" t="s">
        <v>48</v>
      </c>
      <c r="H78" s="9" t="n">
        <v>139</v>
      </c>
      <c r="I78" s="9" t="n">
        <v>399</v>
      </c>
      <c r="J78" s="9" t="n">
        <v>0</v>
      </c>
      <c r="K78" s="9" t="n">
        <v>27</v>
      </c>
      <c r="L78" s="9" t="n">
        <v>219</v>
      </c>
      <c r="M78" s="9" t="n">
        <v>0</v>
      </c>
      <c r="N78" s="9" t="n">
        <v>14</v>
      </c>
      <c r="O78" s="9" t="n">
        <v>0</v>
      </c>
      <c r="P78" s="9" t="n">
        <v>21</v>
      </c>
      <c r="Q78" s="9" t="n">
        <v>17</v>
      </c>
      <c r="R78" s="11" t="n">
        <f aca="false">MAX(テーブル3[[#This Row],[火力]],(テーブル3[[#This Row],[雷装]]/2),テーブル3[[#This Row],[航空]])</f>
        <v>399</v>
      </c>
      <c r="S7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78" s="12" t="n">
        <f aca="false">IF(AND(テーブル3[[#This Row],[主火力]]=テーブル3[[#This Row],[火力]],テーブル3[[#This Row],[艦種]]="駆逐"),テーブル3[[#This Row],[主火力]]*1.5,テーブル3[[#This Row],[主火力]])</f>
        <v>399</v>
      </c>
      <c r="U7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78" s="1" t="n">
        <f aca="false">((テーブル3[[#This Row],[主火力補正]]*4)+(テーブル3[[#This Row],[副火力補正]]*0.5))*((H78/3))/1000*VLOOKUP(E78,Sheet4!$A$2:$E$15,2,0)</f>
        <v>73.948</v>
      </c>
      <c r="W78" s="1" t="n">
        <f aca="false">(F78/IF(テーブル3[[#This Row],[装甲]]="軽",280,IF(テーブル3[[#This Row],[装甲]]="中",250,220)))*((テーブル3[[#This Row],[対空]]/400)+(K78*1.8)+(テーブル3[[#This Row],[速力]])+(Q78*0.1))*VLOOKUP(E78,Sheet4!$A$2:$E$15,3,0)/IF(OR(テーブル3[[#This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46.6159643181818</v>
      </c>
      <c r="X78" s="1" t="n">
        <f aca="false">((L78*3)+(テーブル3[[#This Row],[航空]]/15)+(O78/8)+(Q78*0.1))*VLOOKUP(E78,Sheet4!$A$2:$E$15,4,0)/12</f>
        <v>54.8916666666667</v>
      </c>
      <c r="Y78" s="1" t="n">
        <f aca="false">(((20-N78)-1)^2)/2*VLOOKUP(E78,Sheet4!$A$2:$E$15,5,0)</f>
        <v>12.5</v>
      </c>
    </row>
    <row r="79" customFormat="false" ht="16.5" hidden="false" customHeight="false" outlineLevel="0" collapsed="false">
      <c r="A79" s="5" t="s">
        <v>128</v>
      </c>
      <c r="B79" s="30" t="s">
        <v>108</v>
      </c>
      <c r="C79" s="30"/>
      <c r="D79" s="13" t="s">
        <v>31</v>
      </c>
      <c r="E79" s="18" t="s">
        <v>47</v>
      </c>
      <c r="F79" s="9" t="n">
        <v>7456</v>
      </c>
      <c r="G79" s="10" t="s">
        <v>48</v>
      </c>
      <c r="H79" s="9" t="n">
        <v>149</v>
      </c>
      <c r="I79" s="9" t="n">
        <v>409</v>
      </c>
      <c r="J79" s="9" t="n">
        <v>0</v>
      </c>
      <c r="K79" s="9" t="n">
        <v>11</v>
      </c>
      <c r="L79" s="9" t="n">
        <v>216</v>
      </c>
      <c r="M79" s="9" t="n">
        <v>0</v>
      </c>
      <c r="N79" s="9" t="n">
        <v>14</v>
      </c>
      <c r="O79" s="9" t="n">
        <v>0</v>
      </c>
      <c r="P79" s="9" t="n">
        <v>21</v>
      </c>
      <c r="Q79" s="9" t="n">
        <v>61</v>
      </c>
      <c r="R79" s="11" t="n">
        <f aca="false">MAX(テーブル3[[#This Row],[火力]],(テーブル3[[#This Row],[雷装]]/2),テーブル3[[#This Row],[航空]])</f>
        <v>409</v>
      </c>
      <c r="S7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79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7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79" s="1" t="n">
        <f aca="false">((テーブル3[[#This Row],[主火力補正]]*4)+(テーブル3[[#This Row],[副火力補正]]*0.5))*((H79/3))/1000*VLOOKUP(E79,Sheet4!$A$2:$E$15,2,0)</f>
        <v>81.2546666666666</v>
      </c>
      <c r="W79" s="1" t="n">
        <f aca="false">(F79/IF(テーブル3[[#This Row],[装甲]]="軽",280,IF(テーブル3[[#This Row],[装甲]]="中",250,220)))*((テーブル3[[#This Row],[対空]]/400)+(K79*1.8)+(テーブル3[[#This Row],[速力]])+(Q79*0.1))*VLOOKUP(E79,Sheet4!$A$2:$E$15,3,0)/IF(OR(テーブル3[[#This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32.1556945454545</v>
      </c>
      <c r="X79" s="1" t="n">
        <f aca="false">((L79*3)+(テーブル3[[#This Row],[航空]]/15)+(O79/8)+(Q79*0.1))*VLOOKUP(E79,Sheet4!$A$2:$E$15,4,0)/12</f>
        <v>54.5083333333333</v>
      </c>
      <c r="Y79" s="1" t="n">
        <f aca="false">(((20-N79)-1)^2)/2*VLOOKUP(E79,Sheet4!$A$2:$E$15,5,0)</f>
        <v>12.5</v>
      </c>
    </row>
    <row r="80" customFormat="false" ht="16.5" hidden="false" customHeight="false" outlineLevel="0" collapsed="false">
      <c r="A80" s="22" t="s">
        <v>129</v>
      </c>
      <c r="B80" s="30" t="s">
        <v>108</v>
      </c>
      <c r="C80" s="30"/>
      <c r="D80" s="32" t="s">
        <v>130</v>
      </c>
      <c r="E80" s="18" t="s">
        <v>47</v>
      </c>
      <c r="F80" s="9" t="n">
        <v>6956</v>
      </c>
      <c r="G80" s="10" t="s">
        <v>48</v>
      </c>
      <c r="H80" s="9" t="n">
        <v>132</v>
      </c>
      <c r="I80" s="9" t="n">
        <v>378</v>
      </c>
      <c r="J80" s="9" t="n">
        <v>0</v>
      </c>
      <c r="K80" s="9" t="n">
        <v>26</v>
      </c>
      <c r="L80" s="9" t="n">
        <v>202</v>
      </c>
      <c r="M80" s="9" t="n">
        <v>0</v>
      </c>
      <c r="N80" s="9" t="n">
        <v>12</v>
      </c>
      <c r="O80" s="9" t="n">
        <v>0</v>
      </c>
      <c r="P80" s="9" t="n">
        <v>20</v>
      </c>
      <c r="Q80" s="9" t="n">
        <v>38</v>
      </c>
      <c r="R80" s="11" t="n">
        <f aca="false">MAX(テーブル3[[#This Row],[火力]],(テーブル3[[#This Row],[雷装]]/2),テーブル3[[#This Row],[航空]])</f>
        <v>378</v>
      </c>
      <c r="S8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0" s="12" t="n">
        <f aca="false">IF(AND(テーブル3[[#This Row],[主火力]]=テーブル3[[#This Row],[火力]],テーブル3[[#This Row],[艦種]]="駆逐"),テーブル3[[#This Row],[主火力]]*1.5,テーブル3[[#This Row],[主火力]])</f>
        <v>378</v>
      </c>
      <c r="U8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0" s="1" t="n">
        <f aca="false">((テーブル3[[#This Row],[主火力補正]]*4)+(テーブル3[[#This Row],[副火力補正]]*0.5))*((H80/3))/1000*VLOOKUP(E80,Sheet4!$A$2:$E$15,2,0)</f>
        <v>66.528</v>
      </c>
      <c r="W80" s="1" t="n">
        <f aca="false">(F80/IF(テーブル3[[#This Row],[装甲]]="軽",280,IF(テーブル3[[#This Row],[装甲]]="中",250,220)))*((テーブル3[[#This Row],[対空]]/400)+(K80*1.8)+(テーブル3[[#This Row],[速力]])+(Q80*0.1))*VLOOKUP(E80,Sheet4!$A$2:$E$15,3,0)/IF(OR(テーブル3[[#This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44.9642163636364</v>
      </c>
      <c r="X80" s="1" t="n">
        <f aca="false">((L80*3)+(テーブル3[[#This Row],[航空]]/15)+(O80/8)+(Q80*0.1))*VLOOKUP(E80,Sheet4!$A$2:$E$15,4,0)/12</f>
        <v>50.8166666666667</v>
      </c>
      <c r="Y80" s="1" t="n">
        <f aca="false">(((20-N80)-1)^2)/2*VLOOKUP(E80,Sheet4!$A$2:$E$15,5,0)</f>
        <v>24.5</v>
      </c>
      <c r="Z80" s="11"/>
    </row>
    <row r="81" customFormat="false" ht="16.5" hidden="false" customHeight="false" outlineLevel="0" collapsed="false">
      <c r="A81" s="22" t="s">
        <v>131</v>
      </c>
      <c r="B81" s="30" t="s">
        <v>108</v>
      </c>
      <c r="C81" s="30"/>
      <c r="D81" s="24" t="s">
        <v>61</v>
      </c>
      <c r="E81" s="18" t="s">
        <v>47</v>
      </c>
      <c r="F81" s="9" t="n">
        <v>7385</v>
      </c>
      <c r="G81" s="10" t="s">
        <v>48</v>
      </c>
      <c r="H81" s="9" t="n">
        <v>139</v>
      </c>
      <c r="I81" s="9" t="n">
        <v>391</v>
      </c>
      <c r="J81" s="9" t="n">
        <v>0</v>
      </c>
      <c r="K81" s="9" t="n">
        <v>28</v>
      </c>
      <c r="L81" s="9" t="n">
        <v>211</v>
      </c>
      <c r="M81" s="9" t="n">
        <v>0</v>
      </c>
      <c r="N81" s="9" t="n">
        <v>13</v>
      </c>
      <c r="O81" s="9" t="n">
        <v>0</v>
      </c>
      <c r="P81" s="9" t="n">
        <v>21</v>
      </c>
      <c r="Q81" s="9" t="n">
        <v>36</v>
      </c>
      <c r="R81" s="11" t="n">
        <f aca="false">MAX(テーブル3[[#This Row],[火力]],(テーブル3[[#This Row],[雷装]]/2),テーブル3[[#This Row],[航空]])</f>
        <v>391</v>
      </c>
      <c r="S8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1" s="12" t="n">
        <f aca="false">IF(AND(テーブル3[[#This Row],[主火力]]=テーブル3[[#This Row],[火力]],テーブル3[[#This Row],[艦種]]="駆逐"),テーブル3[[#This Row],[主火力]]*1.5,テーブル3[[#This Row],[主火力]])</f>
        <v>391</v>
      </c>
      <c r="U8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1" s="1" t="n">
        <f aca="false">((テーブル3[[#This Row],[主火力補正]]*4)+(テーブル3[[#This Row],[副火力補正]]*0.5))*((H81/3))/1000*VLOOKUP(E81,Sheet4!$A$2:$E$15,2,0)</f>
        <v>72.4653333333333</v>
      </c>
      <c r="W81" s="1" t="n">
        <f aca="false">(F81/IF(テーブル3[[#This Row],[装甲]]="軽",280,IF(テーブル3[[#This Row],[装甲]]="中",250,220)))*((テーブル3[[#This Row],[対空]]/400)+(K81*1.8)+(テーブル3[[#This Row],[速力]])+(Q81*0.1))*VLOOKUP(E81,Sheet4!$A$2:$E$15,3,0)/IF(OR(テーブル3[[#This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50.7064170454546</v>
      </c>
      <c r="X81" s="1" t="n">
        <f aca="false">((L81*3)+(テーブル3[[#This Row],[航空]]/15)+(O81/8)+(Q81*0.1))*VLOOKUP(E81,Sheet4!$A$2:$E$15,4,0)/12</f>
        <v>53.05</v>
      </c>
      <c r="Y81" s="1" t="n">
        <f aca="false">(((20-N81)-1)^2)/2*VLOOKUP(E81,Sheet4!$A$2:$E$15,5,0)</f>
        <v>18</v>
      </c>
    </row>
    <row r="82" customFormat="false" ht="16.5" hidden="false" customHeight="false" outlineLevel="0" collapsed="false">
      <c r="A82" s="22" t="s">
        <v>132</v>
      </c>
      <c r="B82" s="30" t="s">
        <v>108</v>
      </c>
      <c r="C82" s="30"/>
      <c r="D82" s="13" t="s">
        <v>31</v>
      </c>
      <c r="E82" s="18" t="s">
        <v>47</v>
      </c>
      <c r="F82" s="9" t="n">
        <v>7456</v>
      </c>
      <c r="G82" s="10" t="s">
        <v>48</v>
      </c>
      <c r="H82" s="9" t="n">
        <v>149</v>
      </c>
      <c r="I82" s="9" t="n">
        <v>409</v>
      </c>
      <c r="J82" s="9" t="n">
        <v>0</v>
      </c>
      <c r="K82" s="9" t="n">
        <v>30</v>
      </c>
      <c r="L82" s="9" t="n">
        <v>216</v>
      </c>
      <c r="M82" s="9" t="n">
        <v>0</v>
      </c>
      <c r="N82" s="9" t="n">
        <v>14</v>
      </c>
      <c r="O82" s="9" t="n">
        <v>0</v>
      </c>
      <c r="P82" s="9" t="n">
        <v>21</v>
      </c>
      <c r="Q82" s="9" t="n">
        <v>67</v>
      </c>
      <c r="R82" s="11" t="n">
        <f aca="false">MAX(テーブル3[[#This Row],[火力]],(テーブル3[[#This Row],[雷装]]/2),テーブル3[[#This Row],[航空]])</f>
        <v>409</v>
      </c>
      <c r="S8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2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8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2" s="1" t="n">
        <f aca="false">((テーブル3[[#This Row],[主火力補正]]*4)+(テーブル3[[#This Row],[副火力補正]]*0.5))*((H82/3))/1000*VLOOKUP(E82,Sheet4!$A$2:$E$15,2,0)</f>
        <v>81.2546666666666</v>
      </c>
      <c r="W82" s="1" t="n">
        <f aca="false">(F82/IF(テーブル3[[#This Row],[装甲]]="軽",280,IF(テーブル3[[#This Row],[装甲]]="中",250,220)))*((テーブル3[[#This Row],[対空]]/400)+(K82*1.8)+(テーブル3[[#This Row],[速力]])+(Q82*0.1))*VLOOKUP(E82,Sheet4!$A$2:$E$15,3,0)/IF(OR(テーブル3[[#This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55.7437672727273</v>
      </c>
      <c r="X82" s="1" t="n">
        <f aca="false">((L82*3)+(テーブル3[[#This Row],[航空]]/15)+(O82/8)+(Q82*0.1))*VLOOKUP(E82,Sheet4!$A$2:$E$15,4,0)/12</f>
        <v>54.5583333333333</v>
      </c>
      <c r="Y82" s="1" t="n">
        <f aca="false">(((20-N82)-1)^2)/2*VLOOKUP(E82,Sheet4!$A$2:$E$15,5,0)</f>
        <v>12.5</v>
      </c>
      <c r="Z82" s="11"/>
    </row>
    <row r="83" customFormat="false" ht="33" hidden="false" customHeight="false" outlineLevel="0" collapsed="false">
      <c r="A83" s="22" t="s">
        <v>133</v>
      </c>
      <c r="B83" s="30" t="s">
        <v>108</v>
      </c>
      <c r="C83" s="30"/>
      <c r="D83" s="7" t="s">
        <v>27</v>
      </c>
      <c r="E83" s="18" t="s">
        <v>47</v>
      </c>
      <c r="F83" s="9" t="n">
        <v>8031</v>
      </c>
      <c r="G83" s="10" t="s">
        <v>48</v>
      </c>
      <c r="H83" s="9" t="n">
        <v>159</v>
      </c>
      <c r="I83" s="9" t="n">
        <v>414</v>
      </c>
      <c r="J83" s="9" t="n">
        <v>0</v>
      </c>
      <c r="K83" s="9" t="n">
        <v>33</v>
      </c>
      <c r="L83" s="9" t="n">
        <v>400</v>
      </c>
      <c r="M83" s="9" t="n">
        <v>0</v>
      </c>
      <c r="N83" s="9" t="n">
        <v>15</v>
      </c>
      <c r="O83" s="9" t="n">
        <v>0</v>
      </c>
      <c r="P83" s="9" t="n">
        <v>27</v>
      </c>
      <c r="Q83" s="9" t="n">
        <v>76</v>
      </c>
      <c r="R83" s="11" t="n">
        <f aca="false">MAX(テーブル3[[#This Row],[火力]],(テーブル3[[#This Row],[雷装]]/2),テーブル3[[#This Row],[航空]])</f>
        <v>414</v>
      </c>
      <c r="S8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3" s="12" t="n">
        <f aca="false">IF(AND(テーブル3[[#This Row],[主火力]]=テーブル3[[#This Row],[火力]],テーブル3[[#This Row],[艦種]]="駆逐"),テーブル3[[#This Row],[主火力]]*1.5,テーブル3[[#This Row],[主火力]])</f>
        <v>414</v>
      </c>
      <c r="U8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3" s="1" t="n">
        <f aca="false">((テーブル3[[#This Row],[主火力補正]]*4)+(テーブル3[[#This Row],[副火力補正]]*0.5))*((H83/3))/1000*VLOOKUP(E83,Sheet4!$A$2:$E$15,2,0)</f>
        <v>87.768</v>
      </c>
      <c r="W83" s="1" t="n">
        <f aca="false">(F83/IF(テーブル3[[#This Row],[装甲]]="軽",280,IF(テーブル3[[#This Row],[装甲]]="中",250,220)))*((テーブル3[[#This Row],[対空]]/400)+(K83*1.8)+(テーブル3[[#This Row],[速力]])+(Q83*0.1))*VLOOKUP(E83,Sheet4!$A$2:$E$15,3,0)/IF(OR(テーブル3[[#This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69.3586363636364</v>
      </c>
      <c r="X83" s="1" t="n">
        <f aca="false">((L83*3)+(テーブル3[[#This Row],[航空]]/15)+(O83/8)+(Q83*0.1))*VLOOKUP(E83,Sheet4!$A$2:$E$15,4,0)/12</f>
        <v>100.633333333333</v>
      </c>
      <c r="Y83" s="1" t="n">
        <f aca="false">(((20-N83)-1)^2)/2*VLOOKUP(E83,Sheet4!$A$2:$E$15,5,0)</f>
        <v>8</v>
      </c>
      <c r="Z83" s="11"/>
    </row>
    <row r="84" customFormat="false" ht="16.5" hidden="false" customHeight="false" outlineLevel="0" collapsed="false">
      <c r="A84" s="22" t="s">
        <v>134</v>
      </c>
      <c r="B84" s="30" t="s">
        <v>108</v>
      </c>
      <c r="C84" s="30"/>
      <c r="D84" s="7" t="s">
        <v>56</v>
      </c>
      <c r="E84" s="18" t="s">
        <v>47</v>
      </c>
      <c r="F84" s="9" t="n">
        <v>8297</v>
      </c>
      <c r="G84" s="10" t="s">
        <v>48</v>
      </c>
      <c r="H84" s="9" t="n">
        <v>163</v>
      </c>
      <c r="I84" s="9" t="n">
        <v>436</v>
      </c>
      <c r="J84" s="9" t="n">
        <v>0</v>
      </c>
      <c r="K84" s="9" t="n">
        <v>30</v>
      </c>
      <c r="L84" s="9" t="n">
        <v>409</v>
      </c>
      <c r="M84" s="9" t="n">
        <v>0</v>
      </c>
      <c r="N84" s="9" t="n">
        <v>16</v>
      </c>
      <c r="O84" s="9" t="n">
        <v>0</v>
      </c>
      <c r="P84" s="9" t="n">
        <v>33</v>
      </c>
      <c r="Q84" s="9" t="n">
        <v>0</v>
      </c>
      <c r="R84" s="11" t="n">
        <f aca="false">MAX(テーブル3[[#This Row],[火力]],(テーブル3[[#This Row],[雷装]]/2),テーブル3[[#This Row],[航空]])</f>
        <v>436</v>
      </c>
      <c r="S8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4" s="12" t="n">
        <f aca="false">IF(AND(テーブル3[[#This Row],[主火力]]=テーブル3[[#This Row],[火力]],テーブル3[[#This Row],[艦種]]="駆逐"),テーブル3[[#This Row],[主火力]]*1.5,テーブル3[[#This Row],[主火力]])</f>
        <v>436</v>
      </c>
      <c r="U8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4" s="1" t="n">
        <f aca="false">((テーブル3[[#This Row],[主火力補正]]*4)+(テーブル3[[#This Row],[副火力補正]]*0.5))*((H84/3))/1000*VLOOKUP(E84,Sheet4!$A$2:$E$15,2,0)</f>
        <v>94.7573333333333</v>
      </c>
      <c r="W84" s="1" t="n">
        <f aca="false">(F84/IF(テーブル3[[#This Row],[装甲]]="軽",280,IF(テーブル3[[#This Row],[装甲]]="中",250,220)))*((テーブル3[[#This Row],[対空]]/400)+(K84*1.8)+(テーブル3[[#This Row],[速力]])+(Q84*0.1))*VLOOKUP(E84,Sheet4!$A$2:$E$15,3,0)/IF(OR(テーブル3[[#This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66.3929711363636</v>
      </c>
      <c r="X84" s="1" t="n">
        <f aca="false">((L84*3)+(テーブル3[[#This Row],[航空]]/15)+(O84/8)+(Q84*0.1))*VLOOKUP(E84,Sheet4!$A$2:$E$15,4,0)/12</f>
        <v>102.25</v>
      </c>
      <c r="Y84" s="1" t="n">
        <f aca="false">(((20-N84)-1)^2)/2*VLOOKUP(E84,Sheet4!$A$2:$E$15,5,0)</f>
        <v>4.5</v>
      </c>
      <c r="Z84" s="11"/>
    </row>
    <row r="85" customFormat="false" ht="16.5" hidden="false" customHeight="false" outlineLevel="0" collapsed="false">
      <c r="A85" s="22" t="s">
        <v>135</v>
      </c>
      <c r="B85" s="30" t="s">
        <v>108</v>
      </c>
      <c r="C85" s="30"/>
      <c r="D85" s="24" t="s">
        <v>61</v>
      </c>
      <c r="E85" s="18" t="s">
        <v>47</v>
      </c>
      <c r="F85" s="9" t="n">
        <v>7385</v>
      </c>
      <c r="G85" s="10" t="s">
        <v>48</v>
      </c>
      <c r="H85" s="9" t="n">
        <v>139</v>
      </c>
      <c r="I85" s="9" t="n">
        <v>391</v>
      </c>
      <c r="J85" s="9" t="n">
        <v>0</v>
      </c>
      <c r="K85" s="9" t="n">
        <v>28</v>
      </c>
      <c r="L85" s="9" t="n">
        <v>211</v>
      </c>
      <c r="M85" s="9" t="n">
        <v>0</v>
      </c>
      <c r="N85" s="9" t="n">
        <v>13</v>
      </c>
      <c r="O85" s="9" t="n">
        <v>0</v>
      </c>
      <c r="P85" s="9" t="n">
        <v>21</v>
      </c>
      <c r="Q85" s="9" t="n">
        <v>51</v>
      </c>
      <c r="R85" s="11" t="n">
        <f aca="false">MAX(テーブル3[[#This Row],[火力]],(テーブル3[[#This Row],[雷装]]/2),テーブル3[[#This Row],[航空]])</f>
        <v>391</v>
      </c>
      <c r="S8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5" s="12" t="n">
        <f aca="false">IF(AND(テーブル3[[#This Row],[主火力]]=テーブル3[[#This Row],[火力]],テーブル3[[#This Row],[艦種]]="駆逐"),テーブル3[[#This Row],[主火力]]*1.5,テーブル3[[#This Row],[主火力]])</f>
        <v>391</v>
      </c>
      <c r="U8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5" s="1" t="n">
        <f aca="false">((テーブル3[[#This Row],[主火力補正]]*4)+(テーブル3[[#This Row],[副火力補正]]*0.5))*((H85/3))/1000*VLOOKUP(E85,Sheet4!$A$2:$E$15,2,0)</f>
        <v>72.4653333333333</v>
      </c>
      <c r="W85" s="1" t="n">
        <f aca="false">(F85/IF(テーブル3[[#This Row],[装甲]]="軽",280,IF(テーブル3[[#This Row],[装甲]]="中",250,220)))*((テーブル3[[#This Row],[対空]]/400)+(K85*1.8)+(テーブル3[[#This Row],[速力]])+(Q85*0.1))*VLOOKUP(E85,Sheet4!$A$2:$E$15,3,0)/IF(OR(テーブル3[[#This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51.7134625</v>
      </c>
      <c r="X85" s="1" t="n">
        <f aca="false">((L85*3)+(テーブル3[[#This Row],[航空]]/15)+(O85/8)+(Q85*0.1))*VLOOKUP(E85,Sheet4!$A$2:$E$15,4,0)/12</f>
        <v>53.175</v>
      </c>
      <c r="Y85" s="1" t="n">
        <f aca="false">(((20-N85)-1)^2)/2*VLOOKUP(E85,Sheet4!$A$2:$E$15,5,0)</f>
        <v>18</v>
      </c>
    </row>
    <row r="86" customFormat="false" ht="16.5" hidden="false" customHeight="false" outlineLevel="0" collapsed="false">
      <c r="A86" s="22" t="s">
        <v>136</v>
      </c>
      <c r="B86" s="30" t="s">
        <v>108</v>
      </c>
      <c r="C86" s="30"/>
      <c r="D86" s="32" t="s">
        <v>130</v>
      </c>
      <c r="E86" s="18" t="s">
        <v>47</v>
      </c>
      <c r="F86" s="9" t="n">
        <v>6974</v>
      </c>
      <c r="G86" s="10" t="s">
        <v>48</v>
      </c>
      <c r="H86" s="9" t="n">
        <v>132</v>
      </c>
      <c r="I86" s="9" t="n">
        <v>378</v>
      </c>
      <c r="J86" s="9" t="n">
        <v>0</v>
      </c>
      <c r="K86" s="9" t="n">
        <v>26</v>
      </c>
      <c r="L86" s="9" t="n">
        <v>202</v>
      </c>
      <c r="M86" s="9" t="n">
        <v>0</v>
      </c>
      <c r="N86" s="9" t="n">
        <v>12</v>
      </c>
      <c r="O86" s="9" t="n">
        <v>0</v>
      </c>
      <c r="P86" s="9" t="n">
        <v>20</v>
      </c>
      <c r="Q86" s="9" t="n">
        <v>75</v>
      </c>
      <c r="R86" s="11" t="n">
        <f aca="false">MAX(テーブル3[[#This Row],[火力]],(テーブル3[[#This Row],[雷装]]/2),テーブル3[[#This Row],[航空]])</f>
        <v>378</v>
      </c>
      <c r="S8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6" s="12" t="n">
        <f aca="false">IF(AND(テーブル3[[#This Row],[主火力]]=テーブル3[[#This Row],[火力]],テーブル3[[#This Row],[艦種]]="駆逐"),テーブル3[[#This Row],[主火力]]*1.5,テーブル3[[#This Row],[主火力]])</f>
        <v>378</v>
      </c>
      <c r="U8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6" s="1" t="n">
        <f aca="false">((テーブル3[[#This Row],[主火力補正]]*4)+(テーブル3[[#This Row],[副火力補正]]*0.5))*((H86/3))/1000*VLOOKUP(E86,Sheet4!$A$2:$E$15,2,0)</f>
        <v>66.528</v>
      </c>
      <c r="W86" s="1" t="n">
        <f aca="false">(F86/IF(テーブル3[[#This Row],[装甲]]="軽",280,IF(テーブル3[[#This Row],[装甲]]="中",250,220)))*((テーブル3[[#This Row],[対空]]/400)+(K86*1.8)+(テーブル3[[#This Row],[速力]])+(Q86*0.1))*VLOOKUP(E86,Sheet4!$A$2:$E$15,3,0)/IF(OR(テーブル3[[#This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47.42637</v>
      </c>
      <c r="X86" s="1" t="n">
        <f aca="false">((L86*3)+(テーブル3[[#This Row],[航空]]/15)+(O86/8)+(Q86*0.1))*VLOOKUP(E86,Sheet4!$A$2:$E$15,4,0)/12</f>
        <v>51.125</v>
      </c>
      <c r="Y86" s="1" t="n">
        <f aca="false">(((20-N86)-1)^2)/2*VLOOKUP(E86,Sheet4!$A$2:$E$15,5,0)</f>
        <v>24.5</v>
      </c>
      <c r="Z86" s="11"/>
    </row>
    <row r="87" customFormat="false" ht="33" hidden="false" customHeight="false" outlineLevel="0" collapsed="false">
      <c r="A87" s="22" t="s">
        <v>137</v>
      </c>
      <c r="B87" s="30" t="s">
        <v>108</v>
      </c>
      <c r="C87" s="30"/>
      <c r="D87" s="7" t="s">
        <v>27</v>
      </c>
      <c r="E87" s="18" t="s">
        <v>47</v>
      </c>
      <c r="F87" s="9" t="n">
        <v>7852</v>
      </c>
      <c r="G87" s="10" t="s">
        <v>48</v>
      </c>
      <c r="H87" s="9" t="n">
        <v>159</v>
      </c>
      <c r="I87" s="9" t="n">
        <v>421</v>
      </c>
      <c r="J87" s="9" t="n">
        <v>0</v>
      </c>
      <c r="K87" s="9" t="n">
        <v>33</v>
      </c>
      <c r="L87" s="9" t="n">
        <v>400</v>
      </c>
      <c r="M87" s="9" t="n">
        <v>0</v>
      </c>
      <c r="N87" s="9" t="n">
        <v>15</v>
      </c>
      <c r="O87" s="9" t="n">
        <v>0</v>
      </c>
      <c r="P87" s="9" t="n">
        <v>28</v>
      </c>
      <c r="Q87" s="9" t="n">
        <v>81</v>
      </c>
      <c r="R87" s="11" t="n">
        <f aca="false">MAX(テーブル3[[#This Row],[火力]],(テーブル3[[#This Row],[雷装]]/2),テーブル3[[#This Row],[航空]])</f>
        <v>421</v>
      </c>
      <c r="S8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7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8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7" s="1" t="n">
        <f aca="false">((テーブル3[[#This Row],[主火力補正]]*4)+(テーブル3[[#This Row],[副火力補正]]*0.5))*((H87/3))/1000*VLOOKUP(E87,Sheet4!$A$2:$E$15,2,0)</f>
        <v>89.252</v>
      </c>
      <c r="W87" s="1" t="n">
        <f aca="false">(F87/IF(テーブル3[[#This Row],[装甲]]="軽",280,IF(テーブル3[[#This Row],[装甲]]="中",250,220)))*((テーブル3[[#This Row],[対空]]/400)+(K87*1.8)+(テーブル3[[#This Row],[速力]])+(Q87*0.1))*VLOOKUP(E87,Sheet4!$A$2:$E$15,3,0)/IF(OR(テーブル3[[#This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68.8834545454545</v>
      </c>
      <c r="X87" s="1" t="n">
        <f aca="false">((L87*3)+(テーブル3[[#This Row],[航空]]/15)+(O87/8)+(Q87*0.1))*VLOOKUP(E87,Sheet4!$A$2:$E$15,4,0)/12</f>
        <v>100.675</v>
      </c>
      <c r="Y87" s="1" t="n">
        <f aca="false">(((20-N87)-1)^2)/2*VLOOKUP(E87,Sheet4!$A$2:$E$15,5,0)</f>
        <v>8</v>
      </c>
      <c r="Z87" s="11"/>
    </row>
    <row r="88" customFormat="false" ht="16.5" hidden="false" customHeight="false" outlineLevel="0" collapsed="false">
      <c r="A88" s="22" t="s">
        <v>138</v>
      </c>
      <c r="B88" s="30" t="s">
        <v>108</v>
      </c>
      <c r="C88" s="30"/>
      <c r="D88" s="24" t="s">
        <v>61</v>
      </c>
      <c r="E88" s="18" t="s">
        <v>47</v>
      </c>
      <c r="F88" s="9" t="n">
        <v>7194</v>
      </c>
      <c r="G88" s="10" t="s">
        <v>48</v>
      </c>
      <c r="H88" s="9" t="n">
        <v>137</v>
      </c>
      <c r="I88" s="9" t="n">
        <v>390</v>
      </c>
      <c r="J88" s="9" t="n">
        <v>0</v>
      </c>
      <c r="K88" s="9" t="n">
        <v>27</v>
      </c>
      <c r="L88" s="9" t="n">
        <v>212</v>
      </c>
      <c r="M88" s="9" t="n">
        <v>0</v>
      </c>
      <c r="N88" s="9" t="n">
        <v>13</v>
      </c>
      <c r="O88" s="9" t="n">
        <v>0</v>
      </c>
      <c r="P88" s="9" t="n">
        <v>21</v>
      </c>
      <c r="Q88" s="9" t="n">
        <v>72</v>
      </c>
      <c r="R88" s="11" t="n">
        <f aca="false">MAX(テーブル3[[#This Row],[火力]],(テーブル3[[#This Row],[雷装]]/2),テーブル3[[#This Row],[航空]])</f>
        <v>390</v>
      </c>
      <c r="S8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8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8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8" s="1" t="n">
        <f aca="false">((テーブル3[[#This Row],[主火力補正]]*4)+(テーブル3[[#This Row],[副火力補正]]*0.5))*((H88/3))/1000*VLOOKUP(E88,Sheet4!$A$2:$E$15,2,0)</f>
        <v>71.24</v>
      </c>
      <c r="W88" s="1" t="n">
        <f aca="false">(F88/IF(テーブル3[[#This Row],[装甲]]="軽",280,IF(テーブル3[[#This Row],[装甲]]="中",250,220)))*((テーブル3[[#This Row],[対空]]/400)+(K88*1.8)+(テーブル3[[#This Row],[速力]])+(Q88*0.1))*VLOOKUP(E88,Sheet4!$A$2:$E$15,3,0)/IF(OR(テーブル3[[#This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50.57382</v>
      </c>
      <c r="X88" s="1" t="n">
        <f aca="false">((L88*3)+(テーブル3[[#This Row],[航空]]/15)+(O88/8)+(Q88*0.1))*VLOOKUP(E88,Sheet4!$A$2:$E$15,4,0)/12</f>
        <v>53.6</v>
      </c>
      <c r="Y88" s="1" t="n">
        <f aca="false">(((20-N88)-1)^2)/2*VLOOKUP(E88,Sheet4!$A$2:$E$15,5,0)</f>
        <v>18</v>
      </c>
    </row>
    <row r="89" customFormat="false" ht="33" hidden="false" customHeight="false" outlineLevel="0" collapsed="false">
      <c r="A89" s="5" t="s">
        <v>139</v>
      </c>
      <c r="B89" s="30" t="s">
        <v>108</v>
      </c>
      <c r="C89" s="30"/>
      <c r="D89" s="7" t="s">
        <v>27</v>
      </c>
      <c r="E89" s="18" t="s">
        <v>47</v>
      </c>
      <c r="F89" s="9" t="n">
        <v>7783</v>
      </c>
      <c r="G89" s="10" t="s">
        <v>48</v>
      </c>
      <c r="H89" s="9" t="n">
        <v>156</v>
      </c>
      <c r="I89" s="9" t="n">
        <v>414</v>
      </c>
      <c r="J89" s="9" t="n">
        <v>0</v>
      </c>
      <c r="K89" s="9" t="n">
        <v>33</v>
      </c>
      <c r="L89" s="9" t="n">
        <v>400</v>
      </c>
      <c r="M89" s="9" t="n">
        <v>0</v>
      </c>
      <c r="N89" s="9" t="n">
        <v>15</v>
      </c>
      <c r="O89" s="9" t="n">
        <v>0</v>
      </c>
      <c r="P89" s="9" t="n">
        <v>27</v>
      </c>
      <c r="Q89" s="9" t="n">
        <v>82</v>
      </c>
      <c r="R89" s="11" t="n">
        <f aca="false">MAX(テーブル3[[#This Row],[火力]],(テーブル3[[#This Row],[雷装]]/2),テーブル3[[#This Row],[航空]])</f>
        <v>414</v>
      </c>
      <c r="S8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89" s="12" t="n">
        <f aca="false">IF(AND(テーブル3[[#This Row],[主火力]]=テーブル3[[#This Row],[火力]],テーブル3[[#This Row],[艦種]]="駆逐"),テーブル3[[#This Row],[主火力]]*1.5,テーブル3[[#This Row],[主火力]])</f>
        <v>414</v>
      </c>
      <c r="U8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89" s="1" t="n">
        <f aca="false">((テーブル3[[#This Row],[主火力補正]]*4)+(テーブル3[[#This Row],[副火力補正]]*0.5))*((H89/3))/1000*VLOOKUP(E89,Sheet4!$A$2:$E$15,2,0)</f>
        <v>86.112</v>
      </c>
      <c r="W89" s="1" t="n">
        <f aca="false">(F89/IF(テーブル3[[#This Row],[装甲]]="軽",280,IF(テーブル3[[#This Row],[装甲]]="中",250,220)))*((テーブル3[[#This Row],[対空]]/400)+(K89*1.8)+(テーブル3[[#This Row],[速力]])+(Q89*0.1))*VLOOKUP(E89,Sheet4!$A$2:$E$15,3,0)/IF(OR(テーブル3[[#This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67.6413454545455</v>
      </c>
      <c r="X89" s="1" t="n">
        <f aca="false">((L89*3)+(テーブル3[[#This Row],[航空]]/15)+(O89/8)+(Q89*0.1))*VLOOKUP(E89,Sheet4!$A$2:$E$15,4,0)/12</f>
        <v>100.683333333333</v>
      </c>
      <c r="Y89" s="1" t="n">
        <f aca="false">(((20-N89)-1)^2)/2*VLOOKUP(E89,Sheet4!$A$2:$E$15,5,0)</f>
        <v>8</v>
      </c>
      <c r="Z89" s="11"/>
    </row>
    <row r="90" customFormat="false" ht="16.5" hidden="false" customHeight="false" outlineLevel="0" collapsed="false">
      <c r="A90" s="22" t="s">
        <v>140</v>
      </c>
      <c r="B90" s="30" t="s">
        <v>108</v>
      </c>
      <c r="C90" s="30"/>
      <c r="D90" s="13" t="s">
        <v>31</v>
      </c>
      <c r="E90" s="18" t="s">
        <v>47</v>
      </c>
      <c r="F90" s="9" t="n">
        <v>7514</v>
      </c>
      <c r="G90" s="10" t="s">
        <v>48</v>
      </c>
      <c r="H90" s="9" t="n">
        <v>146</v>
      </c>
      <c r="I90" s="9" t="n">
        <v>405</v>
      </c>
      <c r="J90" s="9" t="n">
        <v>0</v>
      </c>
      <c r="K90" s="9" t="n">
        <v>30</v>
      </c>
      <c r="L90" s="9" t="n">
        <v>216</v>
      </c>
      <c r="M90" s="9" t="n">
        <v>0</v>
      </c>
      <c r="N90" s="9" t="n">
        <v>14</v>
      </c>
      <c r="O90" s="9" t="n">
        <v>0</v>
      </c>
      <c r="P90" s="9" t="n">
        <v>21</v>
      </c>
      <c r="Q90" s="9" t="n">
        <v>70</v>
      </c>
      <c r="R90" s="11" t="n">
        <f aca="false">MAX(テーブル3[[#This Row],[火力]],(テーブル3[[#This Row],[雷装]]/2),テーブル3[[#This Row],[航空]])</f>
        <v>405</v>
      </c>
      <c r="S9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90" s="12" t="n">
        <f aca="false">IF(AND(テーブル3[[#This Row],[主火力]]=テーブル3[[#This Row],[火力]],テーブル3[[#This Row],[艦種]]="駆逐"),テーブル3[[#This Row],[主火力]]*1.5,テーブル3[[#This Row],[主火力]])</f>
        <v>405</v>
      </c>
      <c r="U9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90" s="1" t="n">
        <f aca="false">((テーブル3[[#This Row],[主火力補正]]*4)+(テーブル3[[#This Row],[副火力補正]]*0.5))*((H90/3))/1000*VLOOKUP(E90,Sheet4!$A$2:$E$15,2,0)</f>
        <v>78.84</v>
      </c>
      <c r="W90" s="1" t="n">
        <f aca="false">(F90/IF(テーブル3[[#This Row],[装甲]]="軽",280,IF(テーブル3[[#This Row],[装甲]]="中",250,220)))*((テーブル3[[#This Row],[対空]]/400)+(K90*1.8)+(テーブル3[[#This Row],[速力]])+(Q90*0.1))*VLOOKUP(E90,Sheet4!$A$2:$E$15,3,0)/IF(OR(テーブル3[[#This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56.3823236363636</v>
      </c>
      <c r="X90" s="1" t="n">
        <f aca="false">((L90*3)+(テーブル3[[#This Row],[航空]]/15)+(O90/8)+(Q90*0.1))*VLOOKUP(E90,Sheet4!$A$2:$E$15,4,0)/12</f>
        <v>54.5833333333333</v>
      </c>
      <c r="Y90" s="1" t="n">
        <f aca="false">(((20-N90)-1)^2)/2*VLOOKUP(E90,Sheet4!$A$2:$E$15,5,0)</f>
        <v>12.5</v>
      </c>
      <c r="Z90" s="11"/>
    </row>
    <row r="91" customFormat="false" ht="33" hidden="false" customHeight="false" outlineLevel="0" collapsed="false">
      <c r="A91" s="22" t="s">
        <v>141</v>
      </c>
      <c r="B91" s="30" t="s">
        <v>108</v>
      </c>
      <c r="C91" s="30"/>
      <c r="D91" s="7" t="s">
        <v>27</v>
      </c>
      <c r="E91" s="18" t="s">
        <v>47</v>
      </c>
      <c r="F91" s="9" t="n">
        <v>8080</v>
      </c>
      <c r="G91" s="10" t="s">
        <v>48</v>
      </c>
      <c r="H91" s="9" t="n">
        <v>159</v>
      </c>
      <c r="I91" s="9" t="n">
        <v>421</v>
      </c>
      <c r="J91" s="9" t="n">
        <v>0</v>
      </c>
      <c r="K91" s="9" t="n">
        <v>33</v>
      </c>
      <c r="L91" s="9" t="n">
        <v>400</v>
      </c>
      <c r="M91" s="9" t="n">
        <v>0</v>
      </c>
      <c r="N91" s="9" t="n">
        <v>15</v>
      </c>
      <c r="O91" s="9" t="n">
        <v>0</v>
      </c>
      <c r="P91" s="9" t="n">
        <v>28</v>
      </c>
      <c r="Q91" s="9" t="n">
        <v>89</v>
      </c>
      <c r="R91" s="11" t="n">
        <f aca="false">MAX(テーブル3[[#This Row],[火力]],(テーブル3[[#This Row],[雷装]]/2),テーブル3[[#This Row],[航空]])</f>
        <v>421</v>
      </c>
      <c r="S9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91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9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91" s="1" t="n">
        <f aca="false">((テーブル3[[#This Row],[主火力補正]]*4)+(テーブル3[[#This Row],[副火力補正]]*0.5))*((H91/3))/1000*VLOOKUP(E91,Sheet4!$A$2:$E$15,2,0)</f>
        <v>89.252</v>
      </c>
      <c r="W91" s="1" t="n">
        <f aca="false">(F91/IF(テーブル3[[#This Row],[装甲]]="軽",280,IF(テーブル3[[#This Row],[装甲]]="中",250,220)))*((テーブル3[[#This Row],[対空]]/400)+(K91*1.8)+(テーブル3[[#This Row],[速力]])+(Q91*0.1))*VLOOKUP(E91,Sheet4!$A$2:$E$15,3,0)/IF(OR(テーブル3[[#This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71.4712727272727</v>
      </c>
      <c r="X91" s="1" t="n">
        <f aca="false">((L91*3)+(テーブル3[[#This Row],[航空]]/15)+(O91/8)+(Q91*0.1))*VLOOKUP(E91,Sheet4!$A$2:$E$15,4,0)/12</f>
        <v>100.741666666667</v>
      </c>
      <c r="Y91" s="1" t="n">
        <f aca="false">(((20-N91)-1)^2)/2*VLOOKUP(E91,Sheet4!$A$2:$E$15,5,0)</f>
        <v>8</v>
      </c>
    </row>
    <row r="92" customFormat="false" ht="16.5" hidden="false" customHeight="false" outlineLevel="0" collapsed="false">
      <c r="A92" s="5" t="s">
        <v>142</v>
      </c>
      <c r="B92" s="30" t="s">
        <v>108</v>
      </c>
      <c r="C92" s="30"/>
      <c r="D92" s="13" t="s">
        <v>31</v>
      </c>
      <c r="E92" s="16" t="s">
        <v>39</v>
      </c>
      <c r="F92" s="9" t="n">
        <v>3881</v>
      </c>
      <c r="G92" s="10" t="s">
        <v>29</v>
      </c>
      <c r="H92" s="9" t="n">
        <v>161</v>
      </c>
      <c r="I92" s="9" t="n">
        <v>218</v>
      </c>
      <c r="J92" s="9" t="n">
        <v>0</v>
      </c>
      <c r="K92" s="9" t="n">
        <v>57</v>
      </c>
      <c r="L92" s="9" t="n">
        <v>226</v>
      </c>
      <c r="M92" s="9" t="n">
        <v>0</v>
      </c>
      <c r="N92" s="9" t="n">
        <v>11</v>
      </c>
      <c r="O92" s="9" t="n">
        <v>0</v>
      </c>
      <c r="P92" s="9" t="n">
        <v>26</v>
      </c>
      <c r="Q92" s="9" t="n">
        <v>15</v>
      </c>
      <c r="R92" s="11" t="n">
        <f aca="false">MAX(テーブル3[[#This Row],[火力]],(テーブル3[[#This Row],[雷装]]/2),テーブル3[[#This Row],[航空]])</f>
        <v>218</v>
      </c>
      <c r="S9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109</v>
      </c>
      <c r="T92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92" s="12" t="n">
        <f aca="false">IF(AND(テーブル3[[#This Row],[艦種]]="駆逐",テーブル3[[#This Row],[副火力]]=テーブル3[[#This Row],[火力]]),テーブル3[[#This Row],[副火力]]*1.5,テーブル3[[#This Row],[副火力]])</f>
        <v>109</v>
      </c>
      <c r="V92" s="1" t="n">
        <f aca="false">((テーブル3[[#This Row],[主火力補正]]*4)+(テーブル3[[#This Row],[副火力補正]]*0.5))*((H92/3))/1000*VLOOKUP(E92,Sheet4!$A$2:$E$15,2,0)</f>
        <v>49.7221666666667</v>
      </c>
      <c r="W92" s="1" t="n">
        <f aca="false">(F92/IF(テーブル3[[#This Row],[装甲]]="軽",280,IF(テーブル3[[#This Row],[装甲]]="中",250,220)))*((テーブル3[[#This Row],[対空]]/400)+(K92*1.8)+(テーブル3[[#This Row],[速力]])+(Q92*0.1))*VLOOKUP(E92,Sheet4!$A$2:$E$15,3,0)/IF(OR(テーブル3[[#This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50.7110865</v>
      </c>
      <c r="X92" s="1" t="n">
        <f aca="false">((L92*3)+(テーブル3[[#This Row],[航空]]/15)+(O92/8)+(Q92*0.1))*VLOOKUP(E92,Sheet4!$A$2:$E$15,4,0)/12</f>
        <v>56.625</v>
      </c>
      <c r="Y92" s="1" t="n">
        <f aca="false">(((20-N92)-1)^2)/2*VLOOKUP(E92,Sheet4!$A$2:$E$15,5,0)</f>
        <v>32</v>
      </c>
      <c r="Z92" s="11"/>
    </row>
    <row r="93" customFormat="false" ht="16.5" hidden="false" customHeight="false" outlineLevel="0" collapsed="false">
      <c r="A93" s="22" t="s">
        <v>143</v>
      </c>
      <c r="B93" s="30" t="s">
        <v>108</v>
      </c>
      <c r="C93" s="30"/>
      <c r="D93" s="13" t="s">
        <v>31</v>
      </c>
      <c r="E93" s="16" t="s">
        <v>39</v>
      </c>
      <c r="F93" s="9" t="n">
        <v>4734</v>
      </c>
      <c r="G93" s="10" t="s">
        <v>29</v>
      </c>
      <c r="H93" s="9" t="n">
        <v>174</v>
      </c>
      <c r="I93" s="9" t="n">
        <v>210</v>
      </c>
      <c r="J93" s="9" t="n">
        <v>0</v>
      </c>
      <c r="K93" s="9" t="n">
        <v>58</v>
      </c>
      <c r="L93" s="9" t="n">
        <v>252</v>
      </c>
      <c r="M93" s="9" t="n">
        <v>0</v>
      </c>
      <c r="N93" s="9" t="n">
        <v>11</v>
      </c>
      <c r="O93" s="9" t="n">
        <v>0</v>
      </c>
      <c r="P93" s="9" t="n">
        <v>26</v>
      </c>
      <c r="Q93" s="9" t="n">
        <v>23</v>
      </c>
      <c r="R93" s="11" t="n">
        <f aca="false">MAX(テーブル3[[#This Row],[火力]],(テーブル3[[#This Row],[雷装]]/2),テーブル3[[#This Row],[航空]])</f>
        <v>210</v>
      </c>
      <c r="S9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105</v>
      </c>
      <c r="T93" s="12" t="n">
        <f aca="false">IF(AND(テーブル3[[#This Row],[主火力]]=テーブル3[[#This Row],[火力]],テーブル3[[#This Row],[艦種]]="駆逐"),テーブル3[[#This Row],[主火力]]*1.5,テーブル3[[#This Row],[主火力]])</f>
        <v>210</v>
      </c>
      <c r="U93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93" s="1" t="n">
        <f aca="false">((テーブル3[[#This Row],[主火力補正]]*4)+(テーブル3[[#This Row],[副火力補正]]*0.5))*((H93/3))/1000*VLOOKUP(E93,Sheet4!$A$2:$E$15,2,0)</f>
        <v>51.765</v>
      </c>
      <c r="W93" s="1" t="n">
        <f aca="false">(F93/IF(テーブル3[[#This Row],[装甲]]="軽",280,IF(テーブル3[[#This Row],[装甲]]="中",250,220)))*((テーブル3[[#This Row],[対空]]/400)+(K93*1.8)+(テーブル3[[#This Row],[速力]])+(Q93*0.1))*VLOOKUP(E93,Sheet4!$A$2:$E$15,3,0)/IF(OR(テーブル3[[#This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63.118422</v>
      </c>
      <c r="X93" s="1" t="n">
        <f aca="false">((L93*3)+(テーブル3[[#This Row],[航空]]/15)+(O93/8)+(Q93*0.1))*VLOOKUP(E93,Sheet4!$A$2:$E$15,4,0)/12</f>
        <v>63.1916666666667</v>
      </c>
      <c r="Y93" s="1" t="n">
        <f aca="false">(((20-N93)-1)^2)/2*VLOOKUP(E93,Sheet4!$A$2:$E$15,5,0)</f>
        <v>32</v>
      </c>
      <c r="Z93" s="11"/>
    </row>
    <row r="94" customFormat="false" ht="16.5" hidden="false" customHeight="false" outlineLevel="0" collapsed="false">
      <c r="A94" s="22" t="s">
        <v>144</v>
      </c>
      <c r="B94" s="30" t="s">
        <v>108</v>
      </c>
      <c r="C94" s="30"/>
      <c r="D94" s="13" t="s">
        <v>31</v>
      </c>
      <c r="E94" s="16" t="s">
        <v>39</v>
      </c>
      <c r="F94" s="9" t="n">
        <v>3709</v>
      </c>
      <c r="G94" s="10" t="s">
        <v>33</v>
      </c>
      <c r="H94" s="9" t="n">
        <v>179</v>
      </c>
      <c r="I94" s="9" t="n">
        <v>267</v>
      </c>
      <c r="J94" s="9" t="n">
        <v>0</v>
      </c>
      <c r="K94" s="9" t="n">
        <v>50</v>
      </c>
      <c r="L94" s="9" t="n">
        <v>222</v>
      </c>
      <c r="M94" s="9" t="n">
        <v>0</v>
      </c>
      <c r="N94" s="9" t="n">
        <v>11</v>
      </c>
      <c r="O94" s="9" t="n">
        <v>0</v>
      </c>
      <c r="P94" s="9" t="n">
        <v>26</v>
      </c>
      <c r="Q94" s="9" t="n">
        <v>70</v>
      </c>
      <c r="R94" s="11" t="n">
        <f aca="false">MAX(テーブル3[[#This Row],[火力]],(テーブル3[[#This Row],[雷装]]/2),テーブル3[[#This Row],[航空]])</f>
        <v>267</v>
      </c>
      <c r="S9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133.5</v>
      </c>
      <c r="T94" s="12" t="n">
        <f aca="false">IF(AND(テーブル3[[#This Row],[主火力]]=テーブル3[[#This Row],[火力]],テーブル3[[#This Row],[艦種]]="駆逐"),テーブル3[[#This Row],[主火力]]*1.5,テーブル3[[#This Row],[主火力]])</f>
        <v>267</v>
      </c>
      <c r="U94" s="12" t="n">
        <f aca="false">IF(AND(テーブル3[[#This Row],[艦種]]="駆逐",テーブル3[[#This Row],[副火力]]=テーブル3[[#This Row],[火力]]),テーブル3[[#This Row],[副火力]]*1.5,テーブル3[[#This Row],[副火力]])</f>
        <v>133.5</v>
      </c>
      <c r="V94" s="1" t="n">
        <f aca="false">((テーブル3[[#This Row],[主火力補正]]*4)+(テーブル3[[#This Row],[副火力補正]]*0.5))*((H94/3))/1000*VLOOKUP(E94,Sheet4!$A$2:$E$15,2,0)</f>
        <v>67.70675</v>
      </c>
      <c r="W94" s="1" t="n">
        <f aca="false">(F94/IF(テーブル3[[#This Row],[装甲]]="軽",280,IF(テーブル3[[#This Row],[装甲]]="中",250,220)))*((テーブル3[[#This Row],[対空]]/400)+(K94*1.8)+(テーブル3[[#This Row],[速力]])+(Q94*0.1))*VLOOKUP(E94,Sheet4!$A$2:$E$15,3,0)/IF(OR(テーブル3[[#This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40.9165620535714</v>
      </c>
      <c r="X94" s="1" t="n">
        <f aca="false">((L94*3)+(テーブル3[[#This Row],[航空]]/15)+(O94/8)+(Q94*0.1))*VLOOKUP(E94,Sheet4!$A$2:$E$15,4,0)/12</f>
        <v>56.0833333333333</v>
      </c>
      <c r="Y94" s="1" t="n">
        <f aca="false">(((20-N94)-1)^2)/2*VLOOKUP(E94,Sheet4!$A$2:$E$15,5,0)</f>
        <v>32</v>
      </c>
    </row>
    <row r="95" customFormat="false" ht="16.5" hidden="false" customHeight="false" outlineLevel="0" collapsed="false">
      <c r="A95" s="5" t="s">
        <v>145</v>
      </c>
      <c r="B95" s="30" t="s">
        <v>108</v>
      </c>
      <c r="C95" s="30"/>
      <c r="D95" s="13" t="s">
        <v>31</v>
      </c>
      <c r="E95" s="16" t="s">
        <v>39</v>
      </c>
      <c r="F95" s="9" t="n">
        <v>4015</v>
      </c>
      <c r="G95" s="10" t="s">
        <v>29</v>
      </c>
      <c r="H95" s="9" t="n">
        <v>161</v>
      </c>
      <c r="I95" s="9" t="n">
        <v>218</v>
      </c>
      <c r="J95" s="9" t="n">
        <v>0</v>
      </c>
      <c r="K95" s="9" t="n">
        <v>57</v>
      </c>
      <c r="L95" s="9" t="n">
        <v>230</v>
      </c>
      <c r="M95" s="9" t="n">
        <v>0</v>
      </c>
      <c r="N95" s="9" t="n">
        <v>11</v>
      </c>
      <c r="O95" s="9" t="n">
        <v>0</v>
      </c>
      <c r="P95" s="9" t="n">
        <v>26</v>
      </c>
      <c r="Q95" s="9" t="n">
        <v>12</v>
      </c>
      <c r="R95" s="11" t="n">
        <f aca="false">MAX(テーブル3[[#This Row],[火力]],(テーブル3[[#This Row],[雷装]]/2),テーブル3[[#This Row],[航空]])</f>
        <v>218</v>
      </c>
      <c r="S9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109</v>
      </c>
      <c r="T95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95" s="12" t="n">
        <f aca="false">IF(AND(テーブル3[[#This Row],[艦種]]="駆逐",テーブル3[[#This Row],[副火力]]=テーブル3[[#This Row],[火力]]),テーブル3[[#This Row],[副火力]]*1.5,テーブル3[[#This Row],[副火力]])</f>
        <v>109</v>
      </c>
      <c r="V95" s="1" t="n">
        <f aca="false">((テーブル3[[#This Row],[主火力補正]]*4)+(テーブル3[[#This Row],[副火力補正]]*0.5))*((H95/3))/1000*VLOOKUP(E95,Sheet4!$A$2:$E$15,2,0)</f>
        <v>49.7221666666667</v>
      </c>
      <c r="W95" s="1" t="n">
        <f aca="false">(F95/IF(テーブル3[[#This Row],[装甲]]="軽",280,IF(テーブル3[[#This Row],[装甲]]="中",250,220)))*((テーブル3[[#This Row],[対空]]/400)+(K95*1.8)+(テーブル3[[#This Row],[速力]])+(Q95*0.1))*VLOOKUP(E95,Sheet4!$A$2:$E$15,3,0)/IF(OR(テーブル3[[#This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52.3455625</v>
      </c>
      <c r="X95" s="1" t="n">
        <f aca="false">((L95*3)+(テーブル3[[#This Row],[航空]]/15)+(O95/8)+(Q95*0.1))*VLOOKUP(E95,Sheet4!$A$2:$E$15,4,0)/12</f>
        <v>57.6</v>
      </c>
      <c r="Y95" s="1" t="n">
        <f aca="false">(((20-N95)-1)^2)/2*VLOOKUP(E95,Sheet4!$A$2:$E$15,5,0)</f>
        <v>32</v>
      </c>
    </row>
    <row r="96" customFormat="false" ht="16.5" hidden="false" customHeight="false" outlineLevel="0" collapsed="false">
      <c r="A96" s="5" t="s">
        <v>146</v>
      </c>
      <c r="B96" s="30" t="s">
        <v>108</v>
      </c>
      <c r="C96" s="30"/>
      <c r="D96" s="13" t="s">
        <v>31</v>
      </c>
      <c r="E96" s="16" t="s">
        <v>39</v>
      </c>
      <c r="F96" s="9" t="n">
        <v>4015</v>
      </c>
      <c r="G96" s="10" t="s">
        <v>29</v>
      </c>
      <c r="H96" s="9" t="n">
        <v>161</v>
      </c>
      <c r="I96" s="9" t="n">
        <v>218</v>
      </c>
      <c r="J96" s="9" t="n">
        <v>0</v>
      </c>
      <c r="K96" s="9" t="n">
        <v>57</v>
      </c>
      <c r="L96" s="9" t="n">
        <v>230</v>
      </c>
      <c r="M96" s="9" t="n">
        <v>0</v>
      </c>
      <c r="N96" s="9" t="n">
        <v>11</v>
      </c>
      <c r="O96" s="9" t="n">
        <v>0</v>
      </c>
      <c r="P96" s="9" t="n">
        <v>26</v>
      </c>
      <c r="Q96" s="9" t="n">
        <v>9</v>
      </c>
      <c r="R96" s="11" t="n">
        <f aca="false">MAX(テーブル3[[#This Row],[火力]],(テーブル3[[#This Row],[雷装]]/2),テーブル3[[#This Row],[航空]])</f>
        <v>218</v>
      </c>
      <c r="S9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109</v>
      </c>
      <c r="T96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96" s="12" t="n">
        <f aca="false">IF(AND(テーブル3[[#This Row],[艦種]]="駆逐",テーブル3[[#This Row],[副火力]]=テーブル3[[#This Row],[火力]]),テーブル3[[#This Row],[副火力]]*1.5,テーブル3[[#This Row],[副火力]])</f>
        <v>109</v>
      </c>
      <c r="V96" s="1" t="n">
        <f aca="false">((テーブル3[[#This Row],[主火力補正]]*4)+(テーブル3[[#This Row],[副火力補正]]*0.5))*((H96/3))/1000*VLOOKUP(E96,Sheet4!$A$2:$E$15,2,0)</f>
        <v>49.7221666666667</v>
      </c>
      <c r="W96" s="1" t="n">
        <f aca="false">(F96/IF(テーブル3[[#This Row],[装甲]]="軽",280,IF(テーブル3[[#This Row],[装甲]]="中",250,220)))*((テーブル3[[#This Row],[対空]]/400)+(K96*1.8)+(テーブル3[[#This Row],[速力]])+(Q96*0.1))*VLOOKUP(E96,Sheet4!$A$2:$E$15,3,0)/IF(OR(テーブル3[[#This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52.2251125</v>
      </c>
      <c r="X96" s="1" t="n">
        <f aca="false">((L96*3)+(テーブル3[[#This Row],[航空]]/15)+(O96/8)+(Q96*0.1))*VLOOKUP(E96,Sheet4!$A$2:$E$15,4,0)/12</f>
        <v>57.575</v>
      </c>
      <c r="Y96" s="1" t="n">
        <f aca="false">(((20-N96)-1)^2)/2*VLOOKUP(E96,Sheet4!$A$2:$E$15,5,0)</f>
        <v>32</v>
      </c>
    </row>
    <row r="97" customFormat="false" ht="16.5" hidden="false" customHeight="false" outlineLevel="0" collapsed="false">
      <c r="A97" s="22" t="s">
        <v>147</v>
      </c>
      <c r="B97" s="30" t="s">
        <v>108</v>
      </c>
      <c r="C97" s="30"/>
      <c r="D97" s="24" t="s">
        <v>61</v>
      </c>
      <c r="E97" s="16" t="s">
        <v>39</v>
      </c>
      <c r="F97" s="9" t="n">
        <v>3393</v>
      </c>
      <c r="G97" s="10" t="s">
        <v>33</v>
      </c>
      <c r="H97" s="9" t="n">
        <v>167</v>
      </c>
      <c r="I97" s="9" t="n">
        <v>240</v>
      </c>
      <c r="J97" s="9" t="n">
        <v>0</v>
      </c>
      <c r="K97" s="9" t="n">
        <v>53</v>
      </c>
      <c r="L97" s="9" t="n">
        <v>204</v>
      </c>
      <c r="M97" s="9" t="n">
        <v>0</v>
      </c>
      <c r="N97" s="9" t="n">
        <v>10</v>
      </c>
      <c r="O97" s="9" t="n">
        <v>0</v>
      </c>
      <c r="P97" s="9" t="n">
        <v>26</v>
      </c>
      <c r="Q97" s="9" t="n">
        <v>32</v>
      </c>
      <c r="R97" s="11" t="n">
        <f aca="false">MAX(テーブル3[[#This Row],[火力]],(テーブル3[[#This Row],[雷装]]/2),テーブル3[[#This Row],[航空]])</f>
        <v>240</v>
      </c>
      <c r="S9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120</v>
      </c>
      <c r="T97" s="12" t="n">
        <f aca="false">IF(AND(テーブル3[[#This Row],[主火力]]=テーブル3[[#This Row],[火力]],テーブル3[[#This Row],[艦種]]="駆逐"),テーブル3[[#This Row],[主火力]]*1.5,テーブル3[[#This Row],[主火力]])</f>
        <v>240</v>
      </c>
      <c r="U97" s="12" t="n">
        <f aca="false">IF(AND(テーブル3[[#This Row],[艦種]]="駆逐",テーブル3[[#This Row],[副火力]]=テーブル3[[#This Row],[火力]]),テーブル3[[#This Row],[副火力]]*1.5,テーブル3[[#This Row],[副火力]])</f>
        <v>120</v>
      </c>
      <c r="V97" s="1" t="n">
        <f aca="false">((テーブル3[[#This Row],[主火力補正]]*4)+(テーブル3[[#This Row],[副火力補正]]*0.5))*((H97/3))/1000*VLOOKUP(E97,Sheet4!$A$2:$E$15,2,0)</f>
        <v>56.78</v>
      </c>
      <c r="W97" s="1" t="n">
        <f aca="false">(F97/IF(テーブル3[[#This Row],[装甲]]="軽",280,IF(テーブル3[[#This Row],[装甲]]="中",250,220)))*((テーブル3[[#This Row],[対空]]/400)+(K97*1.8)+(テーブル3[[#This Row],[速力]])+(Q97*0.1))*VLOOKUP(E97,Sheet4!$A$2:$E$15,3,0)/IF(OR(テーブル3[[#This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37.9016276785714</v>
      </c>
      <c r="X97" s="1" t="n">
        <f aca="false">((L97*3)+(テーブル3[[#This Row],[航空]]/15)+(O97/8)+(Q97*0.1))*VLOOKUP(E97,Sheet4!$A$2:$E$15,4,0)/12</f>
        <v>51.2666666666667</v>
      </c>
      <c r="Y97" s="1" t="n">
        <f aca="false">(((20-N97)-1)^2)/2*VLOOKUP(E97,Sheet4!$A$2:$E$15,5,0)</f>
        <v>40.5</v>
      </c>
    </row>
    <row r="98" customFormat="false" ht="16.5" hidden="false" customHeight="false" outlineLevel="0" collapsed="false">
      <c r="A98" s="22" t="s">
        <v>148</v>
      </c>
      <c r="B98" s="30" t="s">
        <v>108</v>
      </c>
      <c r="C98" s="30"/>
      <c r="D98" s="32" t="s">
        <v>130</v>
      </c>
      <c r="E98" s="16" t="s">
        <v>39</v>
      </c>
      <c r="F98" s="9" t="n">
        <v>3290</v>
      </c>
      <c r="G98" s="10" t="s">
        <v>33</v>
      </c>
      <c r="H98" s="9" t="n">
        <v>160</v>
      </c>
      <c r="I98" s="9" t="n">
        <v>232</v>
      </c>
      <c r="J98" s="9" t="n">
        <v>0</v>
      </c>
      <c r="K98" s="9" t="n">
        <v>55</v>
      </c>
      <c r="L98" s="9" t="n">
        <v>198</v>
      </c>
      <c r="M98" s="9" t="n">
        <v>0</v>
      </c>
      <c r="N98" s="9" t="n">
        <v>9</v>
      </c>
      <c r="O98" s="9" t="n">
        <v>0</v>
      </c>
      <c r="P98" s="9" t="n">
        <v>26</v>
      </c>
      <c r="Q98" s="9" t="n">
        <v>71</v>
      </c>
      <c r="R98" s="11" t="n">
        <f aca="false">MAX(テーブル3[[#This Row],[火力]],(テーブル3[[#This Row],[雷装]]/2),テーブル3[[#This Row],[航空]])</f>
        <v>232</v>
      </c>
      <c r="S9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116</v>
      </c>
      <c r="T98" s="12" t="n">
        <f aca="false">IF(AND(テーブル3[[#This Row],[主火力]]=テーブル3[[#This Row],[火力]],テーブル3[[#This Row],[艦種]]="駆逐"),テーブル3[[#This Row],[主火力]]*1.5,テーブル3[[#This Row],[主火力]])</f>
        <v>232</v>
      </c>
      <c r="U98" s="12" t="n">
        <f aca="false">IF(AND(テーブル3[[#This Row],[艦種]]="駆逐",テーブル3[[#This Row],[副火力]]=テーブル3[[#This Row],[火力]]),テーブル3[[#This Row],[副火力]]*1.5,テーブル3[[#This Row],[副火力]])</f>
        <v>116</v>
      </c>
      <c r="V98" s="1" t="n">
        <f aca="false">((テーブル3[[#This Row],[主火力補正]]*4)+(テーブル3[[#This Row],[副火力補正]]*0.5))*((H98/3))/1000*VLOOKUP(E98,Sheet4!$A$2:$E$15,2,0)</f>
        <v>52.5866666666667</v>
      </c>
      <c r="W98" s="1" t="n">
        <f aca="false">(F98/IF(テーブル3[[#This Row],[装甲]]="軽",280,IF(テーブル3[[#This Row],[装甲]]="中",250,220)))*((テーブル3[[#This Row],[対空]]/400)+(K98*1.8)+(テーブル3[[#This Row],[速力]])+(Q98*0.1))*VLOOKUP(E98,Sheet4!$A$2:$E$15,3,0)/IF(OR(テーブル3[[#This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38.94978125</v>
      </c>
      <c r="X98" s="1" t="n">
        <f aca="false">((L98*3)+(テーブル3[[#This Row],[航空]]/15)+(O98/8)+(Q98*0.1))*VLOOKUP(E98,Sheet4!$A$2:$E$15,4,0)/12</f>
        <v>50.0916666666667</v>
      </c>
      <c r="Y98" s="1" t="n">
        <f aca="false">(((20-N98)-1)^2)/2*VLOOKUP(E98,Sheet4!$A$2:$E$15,5,0)</f>
        <v>50</v>
      </c>
    </row>
    <row r="99" customFormat="false" ht="16.5" hidden="false" customHeight="false" outlineLevel="0" collapsed="false">
      <c r="A99" s="22" t="s">
        <v>149</v>
      </c>
      <c r="B99" s="30" t="s">
        <v>108</v>
      </c>
      <c r="C99" s="30"/>
      <c r="D99" s="24" t="s">
        <v>61</v>
      </c>
      <c r="E99" s="16" t="s">
        <v>39</v>
      </c>
      <c r="F99" s="9" t="n">
        <v>3346</v>
      </c>
      <c r="G99" s="10" t="s">
        <v>33</v>
      </c>
      <c r="H99" s="9" t="n">
        <v>167</v>
      </c>
      <c r="I99" s="9" t="n">
        <v>240</v>
      </c>
      <c r="J99" s="9" t="n">
        <v>0</v>
      </c>
      <c r="K99" s="9" t="n">
        <v>53</v>
      </c>
      <c r="L99" s="9" t="n">
        <v>204</v>
      </c>
      <c r="M99" s="9" t="n">
        <v>0</v>
      </c>
      <c r="N99" s="9" t="n">
        <v>10</v>
      </c>
      <c r="O99" s="9" t="n">
        <v>0</v>
      </c>
      <c r="P99" s="9" t="n">
        <v>26</v>
      </c>
      <c r="Q99" s="9" t="n">
        <v>27</v>
      </c>
      <c r="R99" s="11" t="n">
        <f aca="false">MAX(テーブル3[[#This Row],[火力]],(テーブル3[[#This Row],[雷装]]/2),テーブル3[[#This Row],[航空]])</f>
        <v>240</v>
      </c>
      <c r="S9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120</v>
      </c>
      <c r="T99" s="12" t="n">
        <f aca="false">IF(AND(テーブル3[[#This Row],[主火力]]=テーブル3[[#This Row],[火力]],テーブル3[[#This Row],[艦種]]="駆逐"),テーブル3[[#This Row],[主火力]]*1.5,テーブル3[[#This Row],[主火力]])</f>
        <v>240</v>
      </c>
      <c r="U99" s="12" t="n">
        <f aca="false">IF(AND(テーブル3[[#This Row],[艦種]]="駆逐",テーブル3[[#This Row],[副火力]]=テーブル3[[#This Row],[火力]]),テーブル3[[#This Row],[副火力]]*1.5,テーブル3[[#This Row],[副火力]])</f>
        <v>120</v>
      </c>
      <c r="V99" s="1" t="n">
        <f aca="false">((テーブル3[[#This Row],[主火力補正]]*4)+(テーブル3[[#This Row],[副火力補正]]*0.5))*((H99/3))/1000*VLOOKUP(E99,Sheet4!$A$2:$E$15,2,0)</f>
        <v>56.78</v>
      </c>
      <c r="W99" s="1" t="n">
        <f aca="false">(F99/IF(テーブル3[[#This Row],[装甲]]="軽",280,IF(テーブル3[[#This Row],[装甲]]="中",250,220)))*((テーブル3[[#This Row],[対空]]/400)+(K99*1.8)+(テーブル3[[#This Row],[速力]])+(Q99*0.1))*VLOOKUP(E99,Sheet4!$A$2:$E$15,3,0)/IF(OR(テーブル3[[#This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37.2272375</v>
      </c>
      <c r="X99" s="1" t="n">
        <f aca="false">((L99*3)+(テーブル3[[#This Row],[航空]]/15)+(O99/8)+(Q99*0.1))*VLOOKUP(E99,Sheet4!$A$2:$E$15,4,0)/12</f>
        <v>51.225</v>
      </c>
      <c r="Y99" s="1" t="n">
        <f aca="false">(((20-N99)-1)^2)/2*VLOOKUP(E99,Sheet4!$A$2:$E$15,5,0)</f>
        <v>40.5</v>
      </c>
      <c r="Z99" s="11"/>
    </row>
    <row r="100" customFormat="false" ht="16.5" hidden="false" customHeight="false" outlineLevel="0" collapsed="false">
      <c r="A100" s="22" t="s">
        <v>150</v>
      </c>
      <c r="B100" s="30" t="s">
        <v>108</v>
      </c>
      <c r="C100" s="30"/>
      <c r="D100" s="13" t="s">
        <v>31</v>
      </c>
      <c r="E100" s="16" t="s">
        <v>39</v>
      </c>
      <c r="F100" s="9" t="n">
        <v>3445</v>
      </c>
      <c r="G100" s="10" t="s">
        <v>33</v>
      </c>
      <c r="H100" s="9" t="n">
        <v>171</v>
      </c>
      <c r="I100" s="9" t="n">
        <v>246</v>
      </c>
      <c r="J100" s="9" t="n">
        <v>0</v>
      </c>
      <c r="K100" s="9" t="n">
        <v>53</v>
      </c>
      <c r="L100" s="9" t="n">
        <v>210</v>
      </c>
      <c r="M100" s="9" t="n">
        <v>0</v>
      </c>
      <c r="N100" s="9" t="n">
        <v>11</v>
      </c>
      <c r="O100" s="9" t="n">
        <v>0</v>
      </c>
      <c r="P100" s="9" t="n">
        <v>26</v>
      </c>
      <c r="Q100" s="9" t="n">
        <v>49</v>
      </c>
      <c r="R100" s="11" t="n">
        <f aca="false">MAX(テーブル3[[#This Row],[火力]],(テーブル3[[#This Row],[雷装]]/2),テーブル3[[#This Row],[航空]])</f>
        <v>246</v>
      </c>
      <c r="S10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123</v>
      </c>
      <c r="T100" s="12" t="n">
        <f aca="false">IF(AND(テーブル3[[#This Row],[主火力]]=テーブル3[[#This Row],[火力]],テーブル3[[#This Row],[艦種]]="駆逐"),テーブル3[[#This Row],[主火力]]*1.5,テーブル3[[#This Row],[主火力]])</f>
        <v>246</v>
      </c>
      <c r="U100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100" s="1" t="n">
        <f aca="false">((テーブル3[[#This Row],[主火力補正]]*4)+(テーブル3[[#This Row],[副火力補正]]*0.5))*((H100/3))/1000*VLOOKUP(E100,Sheet4!$A$2:$E$15,2,0)</f>
        <v>59.5935</v>
      </c>
      <c r="W100" s="1" t="n">
        <f aca="false">(F100/IF(テーブル3[[#This Row],[装甲]]="軽",280,IF(テーブル3[[#This Row],[装甲]]="中",250,220)))*((テーブル3[[#This Row],[対空]]/400)+(K100*1.8)+(テーブル3[[#This Row],[速力]])+(Q100*0.1))*VLOOKUP(E100,Sheet4!$A$2:$E$15,3,0)/IF(OR(テーブル3[[#This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39.0100111607143</v>
      </c>
      <c r="X100" s="1" t="n">
        <f aca="false">((L100*3)+(テーブル3[[#This Row],[航空]]/15)+(O100/8)+(Q100*0.1))*VLOOKUP(E100,Sheet4!$A$2:$E$15,4,0)/12</f>
        <v>52.9083333333333</v>
      </c>
      <c r="Y100" s="1" t="n">
        <f aca="false">(((20-N100)-1)^2)/2*VLOOKUP(E100,Sheet4!$A$2:$E$15,5,0)</f>
        <v>32</v>
      </c>
      <c r="Z100" s="11"/>
    </row>
    <row r="101" customFormat="false" ht="33" hidden="false" customHeight="false" outlineLevel="0" collapsed="false">
      <c r="A101" s="22" t="s">
        <v>151</v>
      </c>
      <c r="B101" s="30" t="s">
        <v>108</v>
      </c>
      <c r="C101" s="30"/>
      <c r="D101" s="7" t="s">
        <v>27</v>
      </c>
      <c r="E101" s="16" t="s">
        <v>39</v>
      </c>
      <c r="F101" s="9" t="n">
        <v>4828</v>
      </c>
      <c r="G101" s="10" t="s">
        <v>29</v>
      </c>
      <c r="H101" s="9" t="n">
        <v>184</v>
      </c>
      <c r="I101" s="9" t="n">
        <v>267</v>
      </c>
      <c r="J101" s="9" t="n">
        <v>0</v>
      </c>
      <c r="K101" s="9" t="n">
        <v>57</v>
      </c>
      <c r="L101" s="9" t="n">
        <v>266</v>
      </c>
      <c r="M101" s="9" t="n">
        <v>0</v>
      </c>
      <c r="N101" s="9" t="n">
        <v>12</v>
      </c>
      <c r="O101" s="9" t="n">
        <v>0</v>
      </c>
      <c r="P101" s="9" t="n">
        <v>26</v>
      </c>
      <c r="Q101" s="9" t="n">
        <v>55</v>
      </c>
      <c r="R101" s="11" t="n">
        <f aca="false">MAX(テーブル3[[#This Row],[火力]],(テーブル3[[#This Row],[雷装]]/2),テーブル3[[#This Row],[航空]])</f>
        <v>267</v>
      </c>
      <c r="S10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133.5</v>
      </c>
      <c r="T101" s="12" t="n">
        <f aca="false">IF(AND(テーブル3[[#This Row],[主火力]]=テーブル3[[#This Row],[火力]],テーブル3[[#This Row],[艦種]]="駆逐"),テーブル3[[#This Row],[主火力]]*1.5,テーブル3[[#This Row],[主火力]])</f>
        <v>267</v>
      </c>
      <c r="U101" s="12" t="n">
        <f aca="false">IF(AND(テーブル3[[#This Row],[艦種]]="駆逐",テーブル3[[#This Row],[副火力]]=テーブル3[[#This Row],[火力]]),テーブル3[[#This Row],[副火力]]*1.5,テーブル3[[#This Row],[副火力]])</f>
        <v>133.5</v>
      </c>
      <c r="V101" s="1" t="n">
        <f aca="false">((テーブル3[[#This Row],[主火力補正]]*4)+(テーブル3[[#This Row],[副火力補正]]*0.5))*((H101/3))/1000*VLOOKUP(E101,Sheet4!$A$2:$E$15,2,0)</f>
        <v>69.598</v>
      </c>
      <c r="W101" s="1" t="n">
        <f aca="false">(F101/IF(テーブル3[[#This Row],[装甲]]="軽",280,IF(テーブル3[[#This Row],[装甲]]="中",250,220)))*((テーブル3[[#This Row],[対空]]/400)+(K101*1.8)+(テーブル3[[#This Row],[速力]])+(Q101*0.1))*VLOOKUP(E101,Sheet4!$A$2:$E$15,3,0)/IF(OR(テーブル3[[#This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65.064542</v>
      </c>
      <c r="X101" s="1" t="n">
        <f aca="false">((L101*3)+(テーブル3[[#This Row],[航空]]/15)+(O101/8)+(Q101*0.1))*VLOOKUP(E101,Sheet4!$A$2:$E$15,4,0)/12</f>
        <v>66.9583333333333</v>
      </c>
      <c r="Y101" s="1" t="n">
        <f aca="false">(((20-N101)-1)^2)/2*VLOOKUP(E101,Sheet4!$A$2:$E$15,5,0)</f>
        <v>24.5</v>
      </c>
    </row>
    <row r="102" customFormat="false" ht="16.5" hidden="false" customHeight="false" outlineLevel="0" collapsed="false">
      <c r="A102" s="22" t="s">
        <v>152</v>
      </c>
      <c r="B102" s="30" t="s">
        <v>108</v>
      </c>
      <c r="C102" s="30"/>
      <c r="D102" s="32" t="s">
        <v>130</v>
      </c>
      <c r="E102" s="16" t="s">
        <v>39</v>
      </c>
      <c r="F102" s="9" t="n">
        <v>3290</v>
      </c>
      <c r="G102" s="10" t="s">
        <v>33</v>
      </c>
      <c r="H102" s="9" t="n">
        <v>160</v>
      </c>
      <c r="I102" s="9" t="n">
        <v>232</v>
      </c>
      <c r="J102" s="9" t="n">
        <v>0</v>
      </c>
      <c r="K102" s="9" t="n">
        <v>55</v>
      </c>
      <c r="L102" s="9" t="n">
        <v>198</v>
      </c>
      <c r="M102" s="9" t="n">
        <v>0</v>
      </c>
      <c r="N102" s="9" t="n">
        <v>9</v>
      </c>
      <c r="O102" s="9" t="n">
        <v>0</v>
      </c>
      <c r="P102" s="9" t="n">
        <v>26</v>
      </c>
      <c r="Q102" s="9" t="n">
        <v>75</v>
      </c>
      <c r="R102" s="11" t="n">
        <f aca="false">MAX(テーブル3[[#This Row],[火力]],(テーブル3[[#This Row],[雷装]]/2),テーブル3[[#This Row],[航空]])</f>
        <v>232</v>
      </c>
      <c r="S10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116</v>
      </c>
      <c r="T102" s="12" t="n">
        <f aca="false">IF(AND(テーブル3[[#This Row],[主火力]]=テーブル3[[#This Row],[火力]],テーブル3[[#This Row],[艦種]]="駆逐"),テーブル3[[#This Row],[主火力]]*1.5,テーブル3[[#This Row],[主火力]])</f>
        <v>232</v>
      </c>
      <c r="U102" s="12" t="n">
        <f aca="false">IF(AND(テーブル3[[#This Row],[艦種]]="駆逐",テーブル3[[#This Row],[副火力]]=テーブル3[[#This Row],[火力]]),テーブル3[[#This Row],[副火力]]*1.5,テーブル3[[#This Row],[副火力]])</f>
        <v>116</v>
      </c>
      <c r="V102" s="1" t="n">
        <f aca="false">((テーブル3[[#This Row],[主火力補正]]*4)+(テーブル3[[#This Row],[副火力補正]]*0.5))*((H102/3))/1000*VLOOKUP(E102,Sheet4!$A$2:$E$15,2,0)</f>
        <v>52.5866666666667</v>
      </c>
      <c r="W102" s="1" t="n">
        <f aca="false">(F102/IF(テーブル3[[#This Row],[装甲]]="軽",280,IF(テーブル3[[#This Row],[装甲]]="中",250,220)))*((テーブル3[[#This Row],[対空]]/400)+(K102*1.8)+(テーブル3[[#This Row],[速力]])+(Q102*0.1))*VLOOKUP(E102,Sheet4!$A$2:$E$15,3,0)/IF(OR(テーブル3[[#This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39.06728125</v>
      </c>
      <c r="X102" s="1" t="n">
        <f aca="false">((L102*3)+(テーブル3[[#This Row],[航空]]/15)+(O102/8)+(Q102*0.1))*VLOOKUP(E102,Sheet4!$A$2:$E$15,4,0)/12</f>
        <v>50.125</v>
      </c>
      <c r="Y102" s="1" t="n">
        <f aca="false">(((20-N102)-1)^2)/2*VLOOKUP(E102,Sheet4!$A$2:$E$15,5,0)</f>
        <v>50</v>
      </c>
    </row>
    <row r="103" customFormat="false" ht="16.5" hidden="false" customHeight="false" outlineLevel="0" collapsed="false">
      <c r="A103" s="22" t="s">
        <v>153</v>
      </c>
      <c r="B103" s="30" t="s">
        <v>108</v>
      </c>
      <c r="C103" s="30"/>
      <c r="D103" s="24" t="s">
        <v>61</v>
      </c>
      <c r="E103" s="16" t="s">
        <v>39</v>
      </c>
      <c r="F103" s="9" t="n">
        <v>4565</v>
      </c>
      <c r="G103" s="10" t="s">
        <v>29</v>
      </c>
      <c r="H103" s="9" t="n">
        <v>170</v>
      </c>
      <c r="I103" s="9" t="n">
        <v>204</v>
      </c>
      <c r="J103" s="9" t="n">
        <v>0</v>
      </c>
      <c r="K103" s="9" t="n">
        <v>58</v>
      </c>
      <c r="L103" s="9" t="n">
        <v>245</v>
      </c>
      <c r="M103" s="9" t="n">
        <v>0</v>
      </c>
      <c r="N103" s="9" t="n">
        <v>10</v>
      </c>
      <c r="O103" s="9" t="n">
        <v>0</v>
      </c>
      <c r="P103" s="9" t="n">
        <v>26</v>
      </c>
      <c r="Q103" s="9" t="n">
        <v>78</v>
      </c>
      <c r="R103" s="11" t="n">
        <f aca="false">MAX(テーブル3[[#This Row],[火力]],(テーブル3[[#This Row],[雷装]]/2),テーブル3[[#This Row],[航空]])</f>
        <v>204</v>
      </c>
      <c r="S10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102</v>
      </c>
      <c r="T103" s="12" t="n">
        <f aca="false">IF(AND(テーブル3[[#This Row],[主火力]]=テーブル3[[#This Row],[火力]],テーブル3[[#This Row],[艦種]]="駆逐"),テーブル3[[#This Row],[主火力]]*1.5,テーブル3[[#This Row],[主火力]])</f>
        <v>204</v>
      </c>
      <c r="U103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103" s="1" t="n">
        <f aca="false">((テーブル3[[#This Row],[主火力補正]]*4)+(テーブル3[[#This Row],[副火力補正]]*0.5))*((H103/3))/1000*VLOOKUP(E103,Sheet4!$A$2:$E$15,2,0)</f>
        <v>49.13</v>
      </c>
      <c r="W103" s="1" t="n">
        <f aca="false">(F103/IF(テーブル3[[#This Row],[装甲]]="軽",280,IF(テーブル3[[#This Row],[装甲]]="中",250,220)))*((テーブル3[[#This Row],[対空]]/400)+(K103*1.8)+(テーブル3[[#This Row],[速力]])+(Q103*0.1))*VLOOKUP(E103,Sheet4!$A$2:$E$15,3,0)/IF(OR(テーブル3[[#This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63.36790625</v>
      </c>
      <c r="X103" s="1" t="n">
        <f aca="false">((L103*3)+(テーブル3[[#This Row],[航空]]/15)+(O103/8)+(Q103*0.1))*VLOOKUP(E103,Sheet4!$A$2:$E$15,4,0)/12</f>
        <v>61.9</v>
      </c>
      <c r="Y103" s="1" t="n">
        <f aca="false">(((20-N103)-1)^2)/2*VLOOKUP(E103,Sheet4!$A$2:$E$15,5,0)</f>
        <v>40.5</v>
      </c>
      <c r="Z103" s="11"/>
    </row>
    <row r="104" customFormat="false" ht="33" hidden="false" customHeight="false" outlineLevel="0" collapsed="false">
      <c r="A104" s="22" t="s">
        <v>154</v>
      </c>
      <c r="B104" s="30" t="s">
        <v>108</v>
      </c>
      <c r="C104" s="30"/>
      <c r="D104" s="7" t="s">
        <v>27</v>
      </c>
      <c r="E104" s="16" t="s">
        <v>39</v>
      </c>
      <c r="F104" s="9" t="n">
        <v>4591</v>
      </c>
      <c r="G104" s="10" t="s">
        <v>29</v>
      </c>
      <c r="H104" s="9" t="n">
        <v>184</v>
      </c>
      <c r="I104" s="9" t="n">
        <v>270</v>
      </c>
      <c r="J104" s="9" t="n">
        <v>0</v>
      </c>
      <c r="K104" s="9" t="n">
        <v>57</v>
      </c>
      <c r="L104" s="9" t="n">
        <v>260</v>
      </c>
      <c r="M104" s="9" t="n">
        <v>0</v>
      </c>
      <c r="N104" s="9" t="n">
        <v>12</v>
      </c>
      <c r="O104" s="9" t="n">
        <v>0</v>
      </c>
      <c r="P104" s="9" t="n">
        <v>26</v>
      </c>
      <c r="Q104" s="9" t="n">
        <v>56</v>
      </c>
      <c r="R104" s="11" t="n">
        <f aca="false">MAX(テーブル3[[#This Row],[火力]],(テーブル3[[#This Row],[雷装]]/2),テーブル3[[#This Row],[航空]])</f>
        <v>270</v>
      </c>
      <c r="S10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135</v>
      </c>
      <c r="T104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104" s="12" t="n">
        <f aca="false">IF(AND(テーブル3[[#This Row],[艦種]]="駆逐",テーブル3[[#This Row],[副火力]]=テーブル3[[#This Row],[火力]]),テーブル3[[#This Row],[副火力]]*1.5,テーブル3[[#This Row],[副火力]])</f>
        <v>135</v>
      </c>
      <c r="V104" s="1" t="n">
        <f aca="false">((テーブル3[[#This Row],[主火力補正]]*4)+(テーブル3[[#This Row],[副火力補正]]*0.5))*((H104/3))/1000*VLOOKUP(E104,Sheet4!$A$2:$E$15,2,0)</f>
        <v>70.38</v>
      </c>
      <c r="W104" s="1" t="n">
        <f aca="false">(F104/IF(テーブル3[[#This Row],[装甲]]="軽",280,IF(テーブル3[[#This Row],[装甲]]="中",250,220)))*((テーブル3[[#This Row],[対空]]/400)+(K104*1.8)+(テーブル3[[#This Row],[速力]])+(Q104*0.1))*VLOOKUP(E104,Sheet4!$A$2:$E$15,3,0)/IF(OR(テーブル3[[#This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61.909635</v>
      </c>
      <c r="X104" s="1" t="n">
        <f aca="false">((L104*3)+(テーブル3[[#This Row],[航空]]/15)+(O104/8)+(Q104*0.1))*VLOOKUP(E104,Sheet4!$A$2:$E$15,4,0)/12</f>
        <v>65.4666666666667</v>
      </c>
      <c r="Y104" s="1" t="n">
        <f aca="false">(((20-N104)-1)^2)/2*VLOOKUP(E104,Sheet4!$A$2:$E$15,5,0)</f>
        <v>24.5</v>
      </c>
      <c r="Z104" s="11"/>
    </row>
    <row r="105" customFormat="false" ht="16.5" hidden="false" customHeight="false" outlineLevel="0" collapsed="false">
      <c r="A105" s="22" t="s">
        <v>155</v>
      </c>
      <c r="B105" s="0" t="s">
        <v>108</v>
      </c>
      <c r="D105" s="0" t="s">
        <v>31</v>
      </c>
      <c r="E105" s="16" t="s">
        <v>39</v>
      </c>
      <c r="F105" s="9" t="n">
        <v>4591</v>
      </c>
      <c r="G105" s="10" t="s">
        <v>29</v>
      </c>
      <c r="H105" s="9" t="n">
        <v>184</v>
      </c>
      <c r="I105" s="9" t="n">
        <v>270</v>
      </c>
      <c r="J105" s="9" t="n">
        <v>0</v>
      </c>
      <c r="K105" s="9" t="n">
        <v>57</v>
      </c>
      <c r="L105" s="9" t="n">
        <v>260</v>
      </c>
      <c r="M105" s="0" t="n">
        <v>0</v>
      </c>
      <c r="N105" s="0" t="n">
        <v>11</v>
      </c>
      <c r="O105" s="0" t="n">
        <v>0</v>
      </c>
      <c r="P105" s="0" t="n">
        <v>26</v>
      </c>
      <c r="Q105" s="0" t="n">
        <v>56</v>
      </c>
      <c r="R105" s="11" t="n">
        <f aca="false">MAX(テーブル3[[#This Row],[火力]],(テーブル3[[#This Row],[雷装]]/2),テーブル3[[#This Row],[航空]])</f>
        <v>270</v>
      </c>
      <c r="S10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135</v>
      </c>
      <c r="T105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105" s="12" t="n">
        <f aca="false">IF(AND(テーブル3[[#This Row],[艦種]]="駆逐",テーブル3[[#This Row],[副火力]]=テーブル3[[#This Row],[火力]]),テーブル3[[#This Row],[副火力]]*1.5,テーブル3[[#This Row],[副火力]])</f>
        <v>135</v>
      </c>
      <c r="V105" s="1" t="n">
        <f aca="false">((テーブル3[[#This Row],[主火力補正]]*4)+(テーブル3[[#This Row],[副火力補正]]*0.5))*((H105/3))/1000*VLOOKUP(E105,Sheet4!$A$2:$E$15,2,0)</f>
        <v>70.38</v>
      </c>
      <c r="W105" s="1" t="n">
        <f aca="false">(F105/IF(テーブル3[[#This Row],[装甲]]="軽",280,IF(テーブル3[[#This Row],[装甲]]="中",250,220)))*((テーブル3[[#This Row],[対空]]/400)+(K105*1.8)+(テーブル3[[#This Row],[速力]])+(Q105*0.1))*VLOOKUP(E105,Sheet4!$A$2:$E$15,3,0)/IF(OR(テーブル3[[#This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61.909635</v>
      </c>
      <c r="X105" s="1" t="n">
        <f aca="false">((L105*3)+(テーブル3[[#This Row],[航空]]/15)+(O105/8)+(Q105*0.1))*VLOOKUP(E105,Sheet4!$A$2:$E$15,4,0)/12</f>
        <v>65.4666666666667</v>
      </c>
      <c r="Y105" s="1" t="n">
        <f aca="false">(((20-N105)-1)^2)/2*VLOOKUP(E105,Sheet4!$A$2:$E$15,5,0)</f>
        <v>32</v>
      </c>
    </row>
    <row r="106" customFormat="false" ht="33" hidden="false" customHeight="false" outlineLevel="0" collapsed="false">
      <c r="A106" s="22" t="s">
        <v>156</v>
      </c>
      <c r="B106" s="30" t="s">
        <v>108</v>
      </c>
      <c r="C106" s="30"/>
      <c r="D106" s="7" t="s">
        <v>27</v>
      </c>
      <c r="E106" s="16" t="s">
        <v>39</v>
      </c>
      <c r="F106" s="9" t="n">
        <v>4152</v>
      </c>
      <c r="G106" s="10" t="s">
        <v>29</v>
      </c>
      <c r="H106" s="9" t="n">
        <v>182</v>
      </c>
      <c r="I106" s="9" t="n">
        <v>258</v>
      </c>
      <c r="J106" s="9" t="n">
        <v>0</v>
      </c>
      <c r="K106" s="9" t="n">
        <v>57</v>
      </c>
      <c r="L106" s="9" t="n">
        <v>248</v>
      </c>
      <c r="M106" s="9" t="n">
        <v>0</v>
      </c>
      <c r="N106" s="9" t="n">
        <v>12</v>
      </c>
      <c r="O106" s="9" t="n">
        <v>0</v>
      </c>
      <c r="P106" s="9" t="n">
        <v>26</v>
      </c>
      <c r="Q106" s="9" t="n">
        <v>76</v>
      </c>
      <c r="R106" s="11" t="n">
        <f aca="false">MAX(テーブル3[[#This Row],[火力]],(テーブル3[[#This Row],[雷装]]/2),テーブル3[[#This Row],[航空]])</f>
        <v>258</v>
      </c>
      <c r="S10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129</v>
      </c>
      <c r="T106" s="12" t="n">
        <f aca="false">IF(AND(テーブル3[[#This Row],[主火力]]=テーブル3[[#This Row],[火力]],テーブル3[[#This Row],[艦種]]="駆逐"),テーブル3[[#This Row],[主火力]]*1.5,テーブル3[[#This Row],[主火力]])</f>
        <v>258</v>
      </c>
      <c r="U106" s="12" t="n">
        <f aca="false">IF(AND(テーブル3[[#This Row],[艦種]]="駆逐",テーブル3[[#This Row],[副火力]]=テーブル3[[#This Row],[火力]]),テーブル3[[#This Row],[副火力]]*1.5,テーブル3[[#This Row],[副火力]])</f>
        <v>129</v>
      </c>
      <c r="V106" s="1" t="n">
        <f aca="false">((テーブル3[[#This Row],[主火力補正]]*4)+(テーブル3[[#This Row],[副火力補正]]*0.5))*((H106/3))/1000*VLOOKUP(E106,Sheet4!$A$2:$E$15,2,0)</f>
        <v>66.521</v>
      </c>
      <c r="W106" s="1" t="n">
        <f aca="false">(F106/IF(テーブル3[[#This Row],[装甲]]="軽",280,IF(テーブル3[[#This Row],[装甲]]="中",250,220)))*((テーブル3[[#This Row],[対空]]/400)+(K106*1.8)+(テーブル3[[#This Row],[速力]])+(Q106*0.1))*VLOOKUP(E106,Sheet4!$A$2:$E$15,3,0)/IF(OR(テーブル3[[#This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56.807664</v>
      </c>
      <c r="X106" s="1" t="n">
        <f aca="false">((L106*3)+(テーブル3[[#This Row],[航空]]/15)+(O106/8)+(Q106*0.1))*VLOOKUP(E106,Sheet4!$A$2:$E$15,4,0)/12</f>
        <v>62.6333333333333</v>
      </c>
      <c r="Y106" s="1" t="n">
        <f aca="false">(((20-N106)-1)^2)/2*VLOOKUP(E106,Sheet4!$A$2:$E$15,5,0)</f>
        <v>24.5</v>
      </c>
      <c r="Z106" s="11"/>
    </row>
    <row r="107" customFormat="false" ht="16.5" hidden="false" customHeight="false" outlineLevel="0" collapsed="false">
      <c r="A107" s="22" t="s">
        <v>157</v>
      </c>
      <c r="B107" s="30" t="s">
        <v>108</v>
      </c>
      <c r="C107" s="30"/>
      <c r="D107" s="13" t="s">
        <v>31</v>
      </c>
      <c r="E107" s="33" t="s">
        <v>158</v>
      </c>
      <c r="F107" s="9" t="n">
        <v>4624</v>
      </c>
      <c r="G107" s="10" t="s">
        <v>33</v>
      </c>
      <c r="H107" s="9" t="n">
        <v>168</v>
      </c>
      <c r="I107" s="9" t="n">
        <v>50</v>
      </c>
      <c r="J107" s="9" t="n">
        <v>0</v>
      </c>
      <c r="K107" s="9" t="n">
        <v>43</v>
      </c>
      <c r="L107" s="9" t="n">
        <v>152</v>
      </c>
      <c r="M107" s="9" t="n">
        <v>0</v>
      </c>
      <c r="N107" s="9" t="n">
        <v>10</v>
      </c>
      <c r="O107" s="9" t="n">
        <v>0</v>
      </c>
      <c r="P107" s="9" t="n">
        <v>16</v>
      </c>
      <c r="Q107" s="9" t="n">
        <v>79</v>
      </c>
      <c r="R107" s="11" t="n">
        <f aca="false">MAX(テーブル3[[#This Row],[火力]],(テーブル3[[#This Row],[雷装]]/2),テーブル3[[#This Row],[航空]])</f>
        <v>50</v>
      </c>
      <c r="S10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07" s="12" t="n">
        <f aca="false">IF(AND(テーブル3[[#This Row],[主火力]]=テーブル3[[#This Row],[火力]],テーブル3[[#This Row],[艦種]]="駆逐"),テーブル3[[#This Row],[主火力]]*1.5,テーブル3[[#This Row],[主火力]])</f>
        <v>50</v>
      </c>
      <c r="U10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07" s="1" t="n">
        <f aca="false">((テーブル3[[#This Row],[主火力補正]]*4)+(テーブル3[[#This Row],[副火力補正]]*0.5))*((H107/3))/1000*VLOOKUP(E107,Sheet4!$A$2:$E$15,2,0)</f>
        <v>11.2</v>
      </c>
      <c r="W107" s="1" t="n">
        <f aca="false">(F107/IF(テーブル3[[#This Row],[装甲]]="軽",280,IF(テーブル3[[#This Row],[装甲]]="中",250,220)))*((テーブル3[[#This Row],[対空]]/400)+(K107*1.8)+(テーブル3[[#This Row],[速力]])+(Q107*0.1))*VLOOKUP(E107,Sheet4!$A$2:$E$15,3,0)/IF(OR(テーブル3[[#This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41.9793142857143</v>
      </c>
      <c r="X107" s="1" t="n">
        <f aca="false">((L107*3)+(テーブル3[[#This Row],[航空]]/15)+(O107/8)+(Q107*0.1))*VLOOKUP(E107,Sheet4!$A$2:$E$15,4,0)/12</f>
        <v>38.6583333333333</v>
      </c>
      <c r="Y107" s="1" t="n">
        <f aca="false">(((20-N107)-1)^2)/2*VLOOKUP(E107,Sheet4!$A$2:$E$15,5,0)</f>
        <v>40.5</v>
      </c>
    </row>
    <row r="108" customFormat="false" ht="16.5" hidden="false" customHeight="false" outlineLevel="0" collapsed="false">
      <c r="A108" s="22" t="s">
        <v>159</v>
      </c>
      <c r="B108" s="30" t="s">
        <v>108</v>
      </c>
      <c r="C108" s="30"/>
      <c r="D108" s="24" t="s">
        <v>61</v>
      </c>
      <c r="E108" s="21" t="s">
        <v>52</v>
      </c>
      <c r="F108" s="9" t="n">
        <v>3517</v>
      </c>
      <c r="G108" s="10" t="s">
        <v>33</v>
      </c>
      <c r="H108" s="9" t="n">
        <v>179</v>
      </c>
      <c r="I108" s="9" t="n">
        <v>129</v>
      </c>
      <c r="J108" s="9" t="n">
        <v>157</v>
      </c>
      <c r="K108" s="9" t="n">
        <v>95</v>
      </c>
      <c r="L108" s="9" t="n">
        <v>422</v>
      </c>
      <c r="M108" s="9" t="n">
        <v>0</v>
      </c>
      <c r="N108" s="9" t="n">
        <v>9</v>
      </c>
      <c r="O108" s="9" t="n">
        <v>187</v>
      </c>
      <c r="P108" s="9" t="n">
        <v>32</v>
      </c>
      <c r="Q108" s="9" t="n">
        <v>12</v>
      </c>
      <c r="R108" s="11" t="n">
        <f aca="false">MAX(テーブル3[[#This Row],[火力]],(テーブル3[[#This Row],[雷装]]/2),テーブル3[[#This Row],[航空]])</f>
        <v>129</v>
      </c>
      <c r="S10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157</v>
      </c>
      <c r="T108" s="12" t="n">
        <f aca="false">IF(AND(テーブル3[[#This Row],[主火力]]=テーブル3[[#This Row],[火力]],テーブル3[[#This Row],[艦種]]="駆逐"),テーブル3[[#This Row],[主火力]]*1.5,テーブル3[[#This Row],[主火力]])</f>
        <v>129</v>
      </c>
      <c r="U108" s="12" t="n">
        <f aca="false">IF(AND(テーブル3[[#This Row],[艦種]]="駆逐",テーブル3[[#This Row],[副火力]]=テーブル3[[#This Row],[火力]]),テーブル3[[#This Row],[副火力]]*1.5,テーブル3[[#This Row],[副火力]])</f>
        <v>157</v>
      </c>
      <c r="V108" s="1" t="n">
        <f aca="false">((テーブル3[[#This Row],[主火力補正]]*4)+(テーブル3[[#This Row],[副火力補正]]*0.5))*((H108/3))/1000*VLOOKUP(E108,Sheet4!$A$2:$E$15,2,0)</f>
        <v>35.4718333333333</v>
      </c>
      <c r="W108" s="1" t="n">
        <f aca="false">(F108/IF(テーブル3[[#This Row],[装甲]]="軽",280,IF(テーブル3[[#This Row],[装甲]]="中",250,220)))*((テーブル3[[#This Row],[対空]]/400)+(K108*1.8)+(テーブル3[[#This Row],[速力]])+(Q108*0.1))*VLOOKUP(E108,Sheet4!$A$2:$E$15,3,0)/IF(OR(テーブル3[[#This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64.4537352678571</v>
      </c>
      <c r="X108" s="1" t="n">
        <f aca="false">((L108*3)+(テーブル3[[#This Row],[航空]]/15)+(O108/8)+(Q108*0.1))*VLOOKUP(E108,Sheet4!$A$2:$E$15,4,0)/12</f>
        <v>107.547916666667</v>
      </c>
      <c r="Y108" s="1" t="n">
        <f aca="false">(((20-N108)-1)^2)/2*VLOOKUP(E108,Sheet4!$A$2:$E$15,5,0)</f>
        <v>50</v>
      </c>
    </row>
    <row r="109" customFormat="false" ht="33" hidden="false" customHeight="false" outlineLevel="0" collapsed="false">
      <c r="A109" s="22" t="s">
        <v>160</v>
      </c>
      <c r="B109" s="30" t="s">
        <v>108</v>
      </c>
      <c r="C109" s="20" t="s">
        <v>51</v>
      </c>
      <c r="D109" s="7" t="s">
        <v>27</v>
      </c>
      <c r="E109" s="14" t="s">
        <v>32</v>
      </c>
      <c r="F109" s="9" t="n">
        <v>2145</v>
      </c>
      <c r="G109" s="10" t="s">
        <v>33</v>
      </c>
      <c r="H109" s="9" t="n">
        <v>220</v>
      </c>
      <c r="I109" s="9" t="n">
        <v>161</v>
      </c>
      <c r="J109" s="9" t="n">
        <v>342</v>
      </c>
      <c r="K109" s="9" t="n">
        <v>203</v>
      </c>
      <c r="L109" s="9" t="n">
        <v>176</v>
      </c>
      <c r="M109" s="9" t="n">
        <v>0</v>
      </c>
      <c r="N109" s="9" t="n">
        <v>9</v>
      </c>
      <c r="O109" s="9" t="n">
        <v>199</v>
      </c>
      <c r="P109" s="9" t="n">
        <v>45</v>
      </c>
      <c r="Q109" s="9" t="n">
        <v>18</v>
      </c>
      <c r="R109" s="11" t="n">
        <f aca="false">MAX(テーブル3[[#This Row],[火力]],(テーブル3[[#This Row],[雷装]]/2),テーブル3[[#This Row],[航空]])</f>
        <v>171</v>
      </c>
      <c r="S10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161</v>
      </c>
      <c r="T109" s="12" t="n">
        <f aca="false">IF(AND(テーブル3[[#This Row],[主火力]]=テーブル3[[#This Row],[火力]],テーブル3[[#This Row],[艦種]]="駆逐"),テーブル3[[#This Row],[主火力]]*1.5,テーブル3[[#This Row],[主火力]])</f>
        <v>171</v>
      </c>
      <c r="U109" s="12" t="n">
        <f aca="false">IF(AND(テーブル3[[#This Row],[艦種]]="駆逐",テーブル3[[#This Row],[副火力]]=テーブル3[[#This Row],[火力]]),テーブル3[[#This Row],[副火力]]*1.5,テーブル3[[#This Row],[副火力]])</f>
        <v>241.5</v>
      </c>
      <c r="V109" s="1" t="n">
        <f aca="false">((テーブル3[[#This Row],[主火力補正]]*4)+(テーブル3[[#This Row],[副火力補正]]*0.5))*((H109/3))/1000*VLOOKUP(E109,Sheet4!$A$2:$E$15,2,0)</f>
        <v>59.015</v>
      </c>
      <c r="W109" s="1" t="n">
        <f aca="false">(F109/IF(テーブル3[[#This Row],[装甲]]="軽",280,IF(テーブル3[[#This Row],[装甲]]="中",250,220)))*((テーブル3[[#This Row],[対空]]/400)+(K109*1.8)+(テーブル3[[#This Row],[速力]])+(Q109*0.1))*VLOOKUP(E109,Sheet4!$A$2:$E$15,3,0)/IF(OR(テーブル3[[#This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79.0279285714286</v>
      </c>
      <c r="X109" s="1" t="n">
        <f aca="false">((L109*3)+(テーブル3[[#This Row],[航空]]/15)+(O109/8)+(Q109*0.1))*VLOOKUP(E109,Sheet4!$A$2:$E$15,4,0)/12</f>
        <v>46.2229166666667</v>
      </c>
      <c r="Y109" s="1" t="n">
        <f aca="false">(((20-N109)-1)^2)/2*VLOOKUP(E109,Sheet4!$A$2:$E$15,5,0)</f>
        <v>50</v>
      </c>
    </row>
    <row r="110" customFormat="false" ht="16.5" hidden="false" customHeight="false" outlineLevel="0" collapsed="false">
      <c r="A110" s="22" t="s">
        <v>161</v>
      </c>
      <c r="B110" s="30" t="s">
        <v>108</v>
      </c>
      <c r="C110" s="30"/>
      <c r="D110" s="32" t="s">
        <v>130</v>
      </c>
      <c r="E110" s="21" t="s">
        <v>52</v>
      </c>
      <c r="F110" s="9" t="n">
        <v>3237</v>
      </c>
      <c r="G110" s="10" t="s">
        <v>33</v>
      </c>
      <c r="H110" s="9" t="n">
        <v>182</v>
      </c>
      <c r="I110" s="9" t="n">
        <v>142</v>
      </c>
      <c r="J110" s="9" t="n">
        <v>207</v>
      </c>
      <c r="K110" s="9" t="n">
        <v>101</v>
      </c>
      <c r="L110" s="9" t="n">
        <v>281</v>
      </c>
      <c r="M110" s="9" t="n">
        <v>0</v>
      </c>
      <c r="N110" s="9" t="n">
        <v>8</v>
      </c>
      <c r="O110" s="9" t="n">
        <v>80</v>
      </c>
      <c r="P110" s="9" t="n">
        <v>35</v>
      </c>
      <c r="Q110" s="9" t="n">
        <v>67</v>
      </c>
      <c r="R110" s="11" t="n">
        <f aca="false">MAX(テーブル3[[#This Row],[火力]],(テーブル3[[#This Row],[雷装]]/2),テーブル3[[#This Row],[航空]])</f>
        <v>142</v>
      </c>
      <c r="S1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207</v>
      </c>
      <c r="T110" s="12" t="n">
        <f aca="false">IF(AND(テーブル3[[#This Row],[主火力]]=テーブル3[[#This Row],[火力]],テーブル3[[#This Row],[艦種]]="駆逐"),テーブル3[[#This Row],[主火力]]*1.5,テーブル3[[#This Row],[主火力]])</f>
        <v>142</v>
      </c>
      <c r="U110" s="12" t="n">
        <f aca="false">IF(AND(テーブル3[[#This Row],[艦種]]="駆逐",テーブル3[[#This Row],[副火力]]=テーブル3[[#This Row],[火力]]),テーブル3[[#This Row],[副火力]]*1.5,テーブル3[[#This Row],[副火力]])</f>
        <v>207</v>
      </c>
      <c r="V110" s="1" t="n">
        <f aca="false">((テーブル3[[#This Row],[主火力補正]]*4)+(テーブル3[[#This Row],[副火力補正]]*0.5))*((H110/3))/1000*VLOOKUP(E110,Sheet4!$A$2:$E$15,2,0)</f>
        <v>40.7376666666667</v>
      </c>
      <c r="W110" s="1" t="n">
        <f aca="false">(F110/IF(テーブル3[[#This Row],[装甲]]="軽",280,IF(テーブル3[[#This Row],[装甲]]="中",250,220)))*((テーブル3[[#This Row],[対空]]/400)+(K110*1.8)+(テーブル3[[#This Row],[速力]])+(Q110*0.1))*VLOOKUP(E110,Sheet4!$A$2:$E$15,3,0)/IF(OR(テーブル3[[#This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64.7985261160714</v>
      </c>
      <c r="X110" s="1" t="n">
        <f aca="false">((L110*3)+(テーブル3[[#This Row],[航空]]/15)+(O110/8)+(Q110*0.1))*VLOOKUP(E110,Sheet4!$A$2:$E$15,4,0)/12</f>
        <v>71.6416666666667</v>
      </c>
      <c r="Y110" s="1" t="n">
        <f aca="false">(((20-N110)-1)^2)/2*VLOOKUP(E110,Sheet4!$A$2:$E$15,5,0)</f>
        <v>60.5</v>
      </c>
      <c r="Z110" s="11"/>
    </row>
    <row r="111" customFormat="false" ht="16.5" hidden="false" customHeight="false" outlineLevel="0" collapsed="false">
      <c r="A111" s="22" t="s">
        <v>162</v>
      </c>
      <c r="B111" s="30" t="s">
        <v>108</v>
      </c>
      <c r="C111" s="30"/>
      <c r="D111" s="13" t="s">
        <v>31</v>
      </c>
      <c r="E111" s="21" t="s">
        <v>52</v>
      </c>
      <c r="F111" s="9" t="n">
        <v>4307</v>
      </c>
      <c r="G111" s="10" t="s">
        <v>33</v>
      </c>
      <c r="H111" s="9" t="n">
        <v>189</v>
      </c>
      <c r="I111" s="9" t="n">
        <v>165</v>
      </c>
      <c r="J111" s="9" t="n">
        <v>0</v>
      </c>
      <c r="K111" s="9" t="n">
        <v>92</v>
      </c>
      <c r="L111" s="9" t="n">
        <v>323</v>
      </c>
      <c r="M111" s="9" t="n">
        <v>0</v>
      </c>
      <c r="N111" s="9" t="n">
        <v>10</v>
      </c>
      <c r="O111" s="9" t="n">
        <v>100</v>
      </c>
      <c r="P111" s="9" t="n">
        <v>32</v>
      </c>
      <c r="Q111" s="9" t="n">
        <v>71</v>
      </c>
      <c r="R111" s="11" t="n">
        <f aca="false">MAX(テーブル3[[#This Row],[火力]],(テーブル3[[#This Row],[雷装]]/2),テーブル3[[#This Row],[航空]])</f>
        <v>165</v>
      </c>
      <c r="S1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82.5</v>
      </c>
      <c r="T111" s="12" t="n">
        <f aca="false">IF(AND(テーブル3[[#This Row],[主火力]]=テーブル3[[#This Row],[火力]],テーブル3[[#This Row],[艦種]]="駆逐"),テーブル3[[#This Row],[主火力]]*1.5,テーブル3[[#This Row],[主火力]])</f>
        <v>165</v>
      </c>
      <c r="U111" s="12" t="n">
        <f aca="false">IF(AND(テーブル3[[#This Row],[艦種]]="駆逐",テーブル3[[#This Row],[副火力]]=テーブル3[[#This Row],[火力]]),テーブル3[[#This Row],[副火力]]*1.5,テーブル3[[#This Row],[副火力]])</f>
        <v>82.5</v>
      </c>
      <c r="V111" s="1" t="n">
        <f aca="false">((テーブル3[[#This Row],[主火力補正]]*4)+(テーブル3[[#This Row],[副火力補正]]*0.5))*((H111/3))/1000*VLOOKUP(E111,Sheet4!$A$2:$E$15,2,0)</f>
        <v>44.17875</v>
      </c>
      <c r="W111" s="1" t="n">
        <f aca="false">(F111/IF(テーブル3[[#This Row],[装甲]]="軽",280,IF(テーブル3[[#This Row],[装甲]]="中",250,220)))*((テーブル3[[#This Row],[対空]]/400)+(K111*1.8)+(テーブル3[[#This Row],[速力]])+(Q111*0.1))*VLOOKUP(E111,Sheet4!$A$2:$E$15,3,0)/IF(OR(テーブル3[[#This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79.0286430803571</v>
      </c>
      <c r="X111" s="1" t="n">
        <f aca="false">((L111*3)+(テーブル3[[#This Row],[航空]]/15)+(O111/8)+(Q111*0.1))*VLOOKUP(E111,Sheet4!$A$2:$E$15,4,0)/12</f>
        <v>82.3833333333333</v>
      </c>
      <c r="Y111" s="1" t="n">
        <f aca="false">(((20-N111)-1)^2)/2*VLOOKUP(E111,Sheet4!$A$2:$E$15,5,0)</f>
        <v>40.5</v>
      </c>
      <c r="Z111" s="11"/>
    </row>
    <row r="112" customFormat="false" ht="16.5" hidden="false" customHeight="false" outlineLevel="0" collapsed="false">
      <c r="A112" s="22" t="s">
        <v>163</v>
      </c>
      <c r="B112" s="0" t="s">
        <v>108</v>
      </c>
      <c r="D112" s="0" t="s">
        <v>31</v>
      </c>
      <c r="E112" s="21" t="s">
        <v>52</v>
      </c>
      <c r="F112" s="9" t="n">
        <v>4307</v>
      </c>
      <c r="G112" s="10" t="s">
        <v>33</v>
      </c>
      <c r="H112" s="9" t="n">
        <v>189</v>
      </c>
      <c r="I112" s="9" t="n">
        <v>165</v>
      </c>
      <c r="J112" s="9" t="n">
        <v>0</v>
      </c>
      <c r="K112" s="9" t="n">
        <v>92</v>
      </c>
      <c r="L112" s="9" t="n">
        <v>323</v>
      </c>
      <c r="M112" s="9" t="n">
        <v>0</v>
      </c>
      <c r="N112" s="9" t="n">
        <v>10</v>
      </c>
      <c r="O112" s="9" t="n">
        <v>100</v>
      </c>
      <c r="P112" s="0" t="n">
        <v>32</v>
      </c>
      <c r="Q112" s="0" t="n">
        <v>71</v>
      </c>
      <c r="R112" s="11" t="n">
        <f aca="false">MAX(テーブル3[[#This Row],[火力]],(テーブル3[[#This Row],[雷装]]/2),テーブル3[[#This Row],[航空]])</f>
        <v>165</v>
      </c>
      <c r="S1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82.5</v>
      </c>
      <c r="T112" s="12" t="n">
        <f aca="false">IF(AND(テーブル3[[#This Row],[主火力]]=テーブル3[[#This Row],[火力]],テーブル3[[#This Row],[艦種]]="駆逐"),テーブル3[[#This Row],[主火力]]*1.5,テーブル3[[#This Row],[主火力]])</f>
        <v>165</v>
      </c>
      <c r="U112" s="12" t="n">
        <f aca="false">IF(AND(テーブル3[[#This Row],[艦種]]="駆逐",テーブル3[[#This Row],[副火力]]=テーブル3[[#This Row],[火力]]),テーブル3[[#This Row],[副火力]]*1.5,テーブル3[[#This Row],[副火力]])</f>
        <v>82.5</v>
      </c>
      <c r="V112" s="1" t="n">
        <f aca="false">((テーブル3[[#This Row],[主火力補正]]*4)+(テーブル3[[#This Row],[副火力補正]]*0.5))*((H112/3))/1000*VLOOKUP(E112,Sheet4!$A$2:$E$15,2,0)</f>
        <v>44.17875</v>
      </c>
      <c r="W112" s="1" t="n">
        <f aca="false">(F112/IF(テーブル3[[#This Row],[装甲]]="軽",280,IF(テーブル3[[#This Row],[装甲]]="中",250,220)))*((テーブル3[[#This Row],[対空]]/400)+(K112*1.8)+(テーブル3[[#This Row],[速力]])+(Q112*0.1))*VLOOKUP(E112,Sheet4!$A$2:$E$15,3,0)/IF(OR(テーブル3[[#This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79.0286430803571</v>
      </c>
      <c r="X112" s="1" t="n">
        <f aca="false">((L112*3)+(テーブル3[[#This Row],[航空]]/15)+(O112/8)+(Q112*0.1))*VLOOKUP(E112,Sheet4!$A$2:$E$15,4,0)/12</f>
        <v>82.3833333333333</v>
      </c>
      <c r="Y112" s="1" t="n">
        <f aca="false">(((20-N112)-1)^2)/2*VLOOKUP(E112,Sheet4!$A$2:$E$15,5,0)</f>
        <v>40.5</v>
      </c>
    </row>
    <row r="113" customFormat="false" ht="16.5" hidden="false" customHeight="false" outlineLevel="0" collapsed="false">
      <c r="A113" s="5" t="s">
        <v>164</v>
      </c>
      <c r="B113" s="30" t="s">
        <v>108</v>
      </c>
      <c r="C113" s="30"/>
      <c r="D113" s="13" t="s">
        <v>31</v>
      </c>
      <c r="E113" s="21" t="s">
        <v>52</v>
      </c>
      <c r="F113" s="9" t="n">
        <v>3837</v>
      </c>
      <c r="G113" s="10" t="s">
        <v>33</v>
      </c>
      <c r="H113" s="9" t="n">
        <v>189</v>
      </c>
      <c r="I113" s="9" t="n">
        <v>162</v>
      </c>
      <c r="J113" s="9" t="n">
        <v>0</v>
      </c>
      <c r="K113" s="9" t="n">
        <v>96</v>
      </c>
      <c r="L113" s="9" t="n">
        <v>323</v>
      </c>
      <c r="M113" s="9" t="n">
        <v>0</v>
      </c>
      <c r="N113" s="9" t="n">
        <v>10</v>
      </c>
      <c r="O113" s="9" t="n">
        <v>100</v>
      </c>
      <c r="P113" s="9" t="n">
        <v>32</v>
      </c>
      <c r="Q113" s="9" t="n">
        <v>71</v>
      </c>
      <c r="R113" s="11" t="n">
        <f aca="false">MAX(テーブル3[[#This Row],[火力]],(テーブル3[[#This Row],[雷装]]/2),テーブル3[[#This Row],[航空]])</f>
        <v>162</v>
      </c>
      <c r="S1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13" s="12" t="n">
        <f aca="false">IF(AND(テーブル3[[#This Row],[主火力]]=テーブル3[[#This Row],[火力]],テーブル3[[#This Row],[艦種]]="駆逐"),テーブル3[[#This Row],[主火力]]*1.5,テーブル3[[#This Row],[主火力]])</f>
        <v>162</v>
      </c>
      <c r="U113" s="12" t="n">
        <f aca="false">IF(AND(テーブル3[[#This Row],[艦種]]="駆逐",テーブル3[[#This Row],[副火力]]=テーブル3[[#This Row],[火力]]),テーブル3[[#This Row],[副火力]]*1.5,テーブル3[[#This Row],[副火力]])</f>
        <v>81</v>
      </c>
      <c r="V113" s="1" t="n">
        <f aca="false">((テーブル3[[#This Row],[主火力補正]]*4)+(テーブル3[[#This Row],[副火力補正]]*0.5))*((H113/3))/1000*VLOOKUP(E113,Sheet4!$A$2:$E$15,2,0)</f>
        <v>43.3755</v>
      </c>
      <c r="W113" s="1" t="n">
        <f aca="false">(F113/IF(テーブル3[[#This Row],[装甲]]="軽",280,IF(テーブル3[[#This Row],[装甲]]="中",250,220)))*((テーブル3[[#This Row],[対空]]/400)+(K113*1.8)+(テーブル3[[#This Row],[速力]])+(Q113*0.1))*VLOOKUP(E113,Sheet4!$A$2:$E$15,3,0)/IF(OR(テーブル3[[#This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72.8713104910714</v>
      </c>
      <c r="X113" s="1" t="n">
        <f aca="false">((L113*3)+(テーブル3[[#This Row],[航空]]/15)+(O113/8)+(Q113*0.1))*VLOOKUP(E113,Sheet4!$A$2:$E$15,4,0)/12</f>
        <v>82.3833333333333</v>
      </c>
      <c r="Y113" s="1" t="n">
        <f aca="false">(((20-N113)-1)^2)/2*VLOOKUP(E113,Sheet4!$A$2:$E$15,5,0)</f>
        <v>40.5</v>
      </c>
    </row>
    <row r="114" customFormat="false" ht="16.5" hidden="false" customHeight="false" outlineLevel="0" collapsed="false">
      <c r="A114" s="22" t="s">
        <v>165</v>
      </c>
      <c r="B114" s="30" t="s">
        <v>108</v>
      </c>
      <c r="C114" s="30"/>
      <c r="D114" s="13" t="s">
        <v>31</v>
      </c>
      <c r="E114" s="21" t="s">
        <v>52</v>
      </c>
      <c r="F114" s="9" t="n">
        <v>4307</v>
      </c>
      <c r="G114" s="10" t="s">
        <v>33</v>
      </c>
      <c r="H114" s="9" t="n">
        <v>187</v>
      </c>
      <c r="I114" s="9" t="n">
        <v>168</v>
      </c>
      <c r="J114" s="9" t="n">
        <v>0</v>
      </c>
      <c r="K114" s="9" t="n">
        <v>92</v>
      </c>
      <c r="L114" s="9" t="n">
        <v>323</v>
      </c>
      <c r="M114" s="9" t="n">
        <v>0</v>
      </c>
      <c r="N114" s="9" t="n">
        <v>10</v>
      </c>
      <c r="O114" s="9" t="n">
        <v>100</v>
      </c>
      <c r="P114" s="9" t="n">
        <v>32</v>
      </c>
      <c r="Q114" s="9" t="n">
        <v>70</v>
      </c>
      <c r="R114" s="11" t="n">
        <f aca="false">MAX(テーブル3[[#This Row],[火力]],(テーブル3[[#This Row],[雷装]]/2),テーブル3[[#This Row],[航空]])</f>
        <v>168</v>
      </c>
      <c r="S1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84</v>
      </c>
      <c r="T114" s="12" t="n">
        <f aca="false">IF(AND(テーブル3[[#This Row],[主火力]]=テーブル3[[#This Row],[火力]],テーブル3[[#This Row],[艦種]]="駆逐"),テーブル3[[#This Row],[主火力]]*1.5,テーブル3[[#This Row],[主火力]])</f>
        <v>168</v>
      </c>
      <c r="U114" s="12" t="n">
        <f aca="false">IF(AND(テーブル3[[#This Row],[艦種]]="駆逐",テーブル3[[#This Row],[副火力]]=テーブル3[[#This Row],[火力]]),テーブル3[[#This Row],[副火力]]*1.5,テーブル3[[#This Row],[副火力]])</f>
        <v>84</v>
      </c>
      <c r="V114" s="1" t="n">
        <f aca="false">((テーブル3[[#This Row],[主火力補正]]*4)+(テーブル3[[#This Row],[副火力補正]]*0.5))*((H114/3))/1000*VLOOKUP(E114,Sheet4!$A$2:$E$15,2,0)</f>
        <v>44.506</v>
      </c>
      <c r="W114" s="1" t="n">
        <f aca="false">(F114/IF(テーブル3[[#This Row],[装甲]]="軽",280,IF(テーブル3[[#This Row],[装甲]]="中",250,220)))*((テーブル3[[#This Row],[対空]]/400)+(K114*1.8)+(テーブル3[[#This Row],[速力]])+(Q114*0.1))*VLOOKUP(E114,Sheet4!$A$2:$E$15,3,0)/IF(OR(テーブル3[[#This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78.9901877232143</v>
      </c>
      <c r="X114" s="1" t="n">
        <f aca="false">((L114*3)+(テーブル3[[#This Row],[航空]]/15)+(O114/8)+(Q114*0.1))*VLOOKUP(E114,Sheet4!$A$2:$E$15,4,0)/12</f>
        <v>82.375</v>
      </c>
      <c r="Y114" s="1" t="n">
        <f aca="false">(((20-N114)-1)^2)/2*VLOOKUP(E114,Sheet4!$A$2:$E$15,5,0)</f>
        <v>40.5</v>
      </c>
    </row>
    <row r="115" customFormat="false" ht="16.5" hidden="false" customHeight="false" outlineLevel="0" collapsed="false">
      <c r="A115" s="22" t="s">
        <v>166</v>
      </c>
      <c r="B115" s="30" t="s">
        <v>108</v>
      </c>
      <c r="C115" s="30"/>
      <c r="D115" s="24" t="s">
        <v>61</v>
      </c>
      <c r="E115" s="21" t="s">
        <v>52</v>
      </c>
      <c r="F115" s="9" t="n">
        <v>3301</v>
      </c>
      <c r="G115" s="10" t="s">
        <v>33</v>
      </c>
      <c r="H115" s="9" t="n">
        <v>185</v>
      </c>
      <c r="I115" s="9" t="n">
        <v>146</v>
      </c>
      <c r="J115" s="9" t="n">
        <v>215</v>
      </c>
      <c r="K115" s="9" t="n">
        <v>101</v>
      </c>
      <c r="L115" s="9" t="n">
        <v>295</v>
      </c>
      <c r="M115" s="9" t="n">
        <v>0</v>
      </c>
      <c r="N115" s="9" t="n">
        <v>9</v>
      </c>
      <c r="O115" s="9" t="n">
        <v>82</v>
      </c>
      <c r="P115" s="9" t="n">
        <v>35</v>
      </c>
      <c r="Q115" s="9" t="n">
        <v>67</v>
      </c>
      <c r="R115" s="11" t="n">
        <f aca="false">MAX(テーブル3[[#This Row],[火力]],(テーブル3[[#This Row],[雷装]]/2),テーブル3[[#This Row],[航空]])</f>
        <v>146</v>
      </c>
      <c r="S1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115" s="12" t="n">
        <f aca="false">IF(AND(テーブル3[[#This Row],[主火力]]=テーブル3[[#This Row],[火力]],テーブル3[[#This Row],[艦種]]="駆逐"),テーブル3[[#This Row],[主火力]]*1.5,テーブル3[[#This Row],[主火力]])</f>
        <v>146</v>
      </c>
      <c r="U115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115" s="1" t="n">
        <f aca="false">((テーブル3[[#This Row],[主火力補正]]*4)+(テーブル3[[#This Row],[副火力補正]]*0.5))*((H115/3))/1000*VLOOKUP(E115,Sheet4!$A$2:$E$15,2,0)</f>
        <v>42.6425</v>
      </c>
      <c r="W115" s="1" t="n">
        <f aca="false">(F115/IF(テーブル3[[#This Row],[装甲]]="軽",280,IF(テーブル3[[#This Row],[装甲]]="中",250,220)))*((テーブル3[[#This Row],[対空]]/400)+(K115*1.8)+(テーブル3[[#This Row],[速力]])+(Q115*0.1))*VLOOKUP(E115,Sheet4!$A$2:$E$15,3,0)/IF(OR(テーブル3[[#This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66.0899988839286</v>
      </c>
      <c r="X115" s="1" t="n">
        <f aca="false">((L115*3)+(テーブル3[[#This Row],[航空]]/15)+(O115/8)+(Q115*0.1))*VLOOKUP(E115,Sheet4!$A$2:$E$15,4,0)/12</f>
        <v>75.1625</v>
      </c>
      <c r="Y115" s="1" t="n">
        <f aca="false">(((20-N115)-1)^2)/2*VLOOKUP(E115,Sheet4!$A$2:$E$15,5,0)</f>
        <v>50</v>
      </c>
      <c r="Z115" s="11"/>
    </row>
    <row r="116" customFormat="false" ht="33" hidden="false" customHeight="false" outlineLevel="0" collapsed="false">
      <c r="A116" s="22" t="s">
        <v>167</v>
      </c>
      <c r="B116" s="30" t="s">
        <v>108</v>
      </c>
      <c r="C116" s="30"/>
      <c r="D116" s="7" t="s">
        <v>27</v>
      </c>
      <c r="E116" s="21" t="s">
        <v>52</v>
      </c>
      <c r="F116" s="9" t="n">
        <v>3755</v>
      </c>
      <c r="G116" s="10" t="s">
        <v>33</v>
      </c>
      <c r="H116" s="9" t="n">
        <v>190</v>
      </c>
      <c r="I116" s="9" t="n">
        <v>137</v>
      </c>
      <c r="J116" s="9" t="n">
        <v>168</v>
      </c>
      <c r="K116" s="9" t="n">
        <v>95</v>
      </c>
      <c r="L116" s="9" t="n">
        <v>449</v>
      </c>
      <c r="M116" s="9" t="n">
        <v>0</v>
      </c>
      <c r="N116" s="9" t="n">
        <v>11</v>
      </c>
      <c r="O116" s="9" t="n">
        <v>201</v>
      </c>
      <c r="P116" s="9" t="n">
        <v>32</v>
      </c>
      <c r="Q116" s="9" t="n">
        <v>85</v>
      </c>
      <c r="R116" s="11" t="n">
        <f aca="false">MAX(テーブル3[[#This Row],[火力]],(テーブル3[[#This Row],[雷装]]/2),テーブル3[[#This Row],[航空]])</f>
        <v>137</v>
      </c>
      <c r="S1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168</v>
      </c>
      <c r="T116" s="12" t="n">
        <f aca="false">IF(AND(テーブル3[[#This Row],[主火力]]=テーブル3[[#This Row],[火力]],テーブル3[[#This Row],[艦種]]="駆逐"),テーブル3[[#This Row],[主火力]]*1.5,テーブル3[[#This Row],[主火力]])</f>
        <v>137</v>
      </c>
      <c r="U116" s="12" t="n">
        <f aca="false">IF(AND(テーブル3[[#This Row],[艦種]]="駆逐",テーブル3[[#This Row],[副火力]]=テーブル3[[#This Row],[火力]]),テーブル3[[#This Row],[副火力]]*1.5,テーブル3[[#This Row],[副火力]])</f>
        <v>168</v>
      </c>
      <c r="V116" s="1" t="n">
        <f aca="false">((テーブル3[[#This Row],[主火力補正]]*4)+(テーブル3[[#This Row],[副火力補正]]*0.5))*((H116/3))/1000*VLOOKUP(E116,Sheet4!$A$2:$E$15,2,0)</f>
        <v>40.0266666666667</v>
      </c>
      <c r="W116" s="1" t="n">
        <f aca="false">(F116/IF(テーブル3[[#This Row],[装甲]]="軽",280,IF(テーブル3[[#This Row],[装甲]]="中",250,220)))*((テーブル3[[#This Row],[対空]]/400)+(K116*1.8)+(テーブル3[[#This Row],[速力]])+(Q116*0.1))*VLOOKUP(E116,Sheet4!$A$2:$E$15,3,0)/IF(OR(テーブル3[[#This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71.2854899553571</v>
      </c>
      <c r="X116" s="1" t="n">
        <f aca="false">((L116*3)+(テーブル3[[#This Row],[航空]]/15)+(O116/8)+(Q116*0.1))*VLOOKUP(E116,Sheet4!$A$2:$E$15,4,0)/12</f>
        <v>115.052083333333</v>
      </c>
      <c r="Y116" s="1" t="n">
        <f aca="false">(((20-N116)-1)^2)/2*VLOOKUP(E116,Sheet4!$A$2:$E$15,5,0)</f>
        <v>32</v>
      </c>
    </row>
    <row r="117" customFormat="false" ht="16.5" hidden="false" customHeight="false" outlineLevel="0" collapsed="false">
      <c r="A117" s="22" t="s">
        <v>168</v>
      </c>
      <c r="B117" s="30" t="s">
        <v>108</v>
      </c>
      <c r="C117" s="30"/>
      <c r="D117" s="24" t="s">
        <v>61</v>
      </c>
      <c r="E117" s="21" t="s">
        <v>52</v>
      </c>
      <c r="F117" s="9" t="n">
        <v>3517</v>
      </c>
      <c r="G117" s="10" t="s">
        <v>33</v>
      </c>
      <c r="H117" s="9" t="n">
        <v>179</v>
      </c>
      <c r="I117" s="9" t="n">
        <v>129</v>
      </c>
      <c r="J117" s="9" t="n">
        <v>157</v>
      </c>
      <c r="K117" s="9" t="n">
        <v>95</v>
      </c>
      <c r="L117" s="9" t="n">
        <v>429</v>
      </c>
      <c r="M117" s="9" t="n">
        <v>0</v>
      </c>
      <c r="N117" s="9" t="n">
        <v>9</v>
      </c>
      <c r="O117" s="9" t="n">
        <v>186</v>
      </c>
      <c r="P117" s="9" t="n">
        <v>32</v>
      </c>
      <c r="Q117" s="9" t="n">
        <v>77</v>
      </c>
      <c r="R117" s="11" t="n">
        <f aca="false">MAX(テーブル3[[#This Row],[火力]],(テーブル3[[#This Row],[雷装]]/2),テーブル3[[#This Row],[航空]])</f>
        <v>129</v>
      </c>
      <c r="S1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157</v>
      </c>
      <c r="T117" s="12" t="n">
        <f aca="false">IF(AND(テーブル3[[#This Row],[主火力]]=テーブル3[[#This Row],[火力]],テーブル3[[#This Row],[艦種]]="駆逐"),テーブル3[[#This Row],[主火力]]*1.5,テーブル3[[#This Row],[主火力]])</f>
        <v>129</v>
      </c>
      <c r="U117" s="12" t="n">
        <f aca="false">IF(AND(テーブル3[[#This Row],[艦種]]="駆逐",テーブル3[[#This Row],[副火力]]=テーブル3[[#This Row],[火力]]),テーブル3[[#This Row],[副火力]]*1.5,テーブル3[[#This Row],[副火力]])</f>
        <v>157</v>
      </c>
      <c r="V117" s="1" t="n">
        <f aca="false">((テーブル3[[#This Row],[主火力補正]]*4)+(テーブル3[[#This Row],[副火力補正]]*0.5))*((H117/3))/1000*VLOOKUP(E117,Sheet4!$A$2:$E$15,2,0)</f>
        <v>35.4718333333333</v>
      </c>
      <c r="W117" s="1" t="n">
        <f aca="false">(F117/IF(テーブル3[[#This Row],[装甲]]="軽",280,IF(テーブル3[[#This Row],[装甲]]="中",250,220)))*((テーブル3[[#This Row],[対空]]/400)+(K117*1.8)+(テーブル3[[#This Row],[速力]])+(Q117*0.1))*VLOOKUP(E117,Sheet4!$A$2:$E$15,3,0)/IF(OR(テーブル3[[#This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66.5003466517857</v>
      </c>
      <c r="X117" s="1" t="n">
        <f aca="false">((L117*3)+(テーブル3[[#This Row],[航空]]/15)+(O117/8)+(Q117*0.1))*VLOOKUP(E117,Sheet4!$A$2:$E$15,4,0)/12</f>
        <v>109.829166666667</v>
      </c>
      <c r="Y117" s="1" t="n">
        <f aca="false">(((20-N117)-1)^2)/2*VLOOKUP(E117,Sheet4!$A$2:$E$15,5,0)</f>
        <v>50</v>
      </c>
      <c r="Z117" s="11"/>
    </row>
    <row r="118" customFormat="false" ht="16.5" hidden="false" customHeight="false" outlineLevel="0" collapsed="false">
      <c r="A118" s="22" t="s">
        <v>169</v>
      </c>
      <c r="B118" s="30" t="s">
        <v>108</v>
      </c>
      <c r="C118" s="30"/>
      <c r="D118" s="7" t="s">
        <v>56</v>
      </c>
      <c r="E118" s="21" t="s">
        <v>52</v>
      </c>
      <c r="F118" s="9" t="n">
        <v>5257</v>
      </c>
      <c r="G118" s="10" t="s">
        <v>33</v>
      </c>
      <c r="H118" s="9" t="n">
        <v>156</v>
      </c>
      <c r="I118" s="9" t="n">
        <v>178</v>
      </c>
      <c r="J118" s="9" t="n">
        <v>0</v>
      </c>
      <c r="K118" s="9" t="n">
        <v>97</v>
      </c>
      <c r="L118" s="9" t="n">
        <v>365</v>
      </c>
      <c r="M118" s="9" t="n">
        <v>0</v>
      </c>
      <c r="N118" s="9" t="n">
        <v>12</v>
      </c>
      <c r="O118" s="9" t="n">
        <v>154</v>
      </c>
      <c r="P118" s="9" t="n">
        <v>33</v>
      </c>
      <c r="Q118" s="9" t="n">
        <v>0</v>
      </c>
      <c r="R118" s="11" t="n">
        <f aca="false">MAX(テーブル3[[#This Row],[火力]],(テーブル3[[#This Row],[雷装]]/2),テーブル3[[#This Row],[航空]])</f>
        <v>178</v>
      </c>
      <c r="S11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89</v>
      </c>
      <c r="T118" s="12" t="n">
        <f aca="false">IF(AND(テーブル3[[#This Row],[主火力]]=テーブル3[[#This Row],[火力]],テーブル3[[#This Row],[艦種]]="駆逐"),テーブル3[[#This Row],[主火力]]*1.5,テーブル3[[#This Row],[主火力]])</f>
        <v>178</v>
      </c>
      <c r="U118" s="12" t="n">
        <f aca="false">IF(AND(テーブル3[[#This Row],[艦種]]="駆逐",テーブル3[[#This Row],[副火力]]=テーブル3[[#This Row],[火力]]),テーブル3[[#This Row],[副火力]]*1.5,テーブル3[[#This Row],[副火力]])</f>
        <v>89</v>
      </c>
      <c r="V118" s="1" t="n">
        <f aca="false">((テーブル3[[#This Row],[主火力補正]]*4)+(テーブル3[[#This Row],[副火力補正]]*0.5))*((H118/3))/1000*VLOOKUP(E118,Sheet4!$A$2:$E$15,2,0)</f>
        <v>39.338</v>
      </c>
      <c r="W118" s="1" t="n">
        <f aca="false">(F118/IF(テーブル3[[#This Row],[装甲]]="軽",280,IF(テーブル3[[#This Row],[装甲]]="中",250,220)))*((テーブル3[[#This Row],[対空]]/400)+(K118*1.8)+(テーブル3[[#This Row],[速力]])+(Q118*0.1))*VLOOKUP(E118,Sheet4!$A$2:$E$15,3,0)/IF(OR(テーブル3[[#This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97.8705546875</v>
      </c>
      <c r="X118" s="1" t="n">
        <f aca="false">((L118*3)+(テーブル3[[#This Row],[航空]]/15)+(O118/8)+(Q118*0.1))*VLOOKUP(E118,Sheet4!$A$2:$E$15,4,0)/12</f>
        <v>92.8541666666667</v>
      </c>
      <c r="Y118" s="1" t="n">
        <f aca="false">(((20-N118)-1)^2)/2*VLOOKUP(E118,Sheet4!$A$2:$E$15,5,0)</f>
        <v>24.5</v>
      </c>
      <c r="Z118" s="11"/>
    </row>
    <row r="119" customFormat="false" ht="16.5" hidden="false" customHeight="false" outlineLevel="0" collapsed="false">
      <c r="A119" s="22" t="s">
        <v>170</v>
      </c>
      <c r="B119" s="30" t="s">
        <v>108</v>
      </c>
      <c r="C119" s="30"/>
      <c r="D119" s="24" t="s">
        <v>61</v>
      </c>
      <c r="E119" s="21" t="s">
        <v>52</v>
      </c>
      <c r="F119" s="9" t="n">
        <v>3517</v>
      </c>
      <c r="G119" s="10" t="s">
        <v>33</v>
      </c>
      <c r="H119" s="9" t="n">
        <v>179</v>
      </c>
      <c r="I119" s="9" t="n">
        <v>129</v>
      </c>
      <c r="J119" s="9" t="n">
        <v>157</v>
      </c>
      <c r="K119" s="9" t="n">
        <v>95</v>
      </c>
      <c r="L119" s="9" t="n">
        <v>422</v>
      </c>
      <c r="M119" s="9" t="n">
        <v>0</v>
      </c>
      <c r="N119" s="9" t="n">
        <v>9</v>
      </c>
      <c r="O119" s="9" t="n">
        <v>187</v>
      </c>
      <c r="P119" s="9" t="n">
        <v>32</v>
      </c>
      <c r="Q119" s="9" t="n">
        <v>18</v>
      </c>
      <c r="R119" s="11" t="n">
        <f aca="false">MAX(テーブル3[[#This Row],[火力]],(テーブル3[[#This Row],[雷装]]/2),テーブル3[[#This Row],[航空]])</f>
        <v>129</v>
      </c>
      <c r="S11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157</v>
      </c>
      <c r="T119" s="12" t="n">
        <f aca="false">IF(AND(テーブル3[[#This Row],[主火力]]=テーブル3[[#This Row],[火力]],テーブル3[[#This Row],[艦種]]="駆逐"),テーブル3[[#This Row],[主火力]]*1.5,テーブル3[[#This Row],[主火力]])</f>
        <v>129</v>
      </c>
      <c r="U119" s="12" t="n">
        <f aca="false">IF(AND(テーブル3[[#This Row],[艦種]]="駆逐",テーブル3[[#This Row],[副火力]]=テーブル3[[#This Row],[火力]]),テーブル3[[#This Row],[副火力]]*1.5,テーブル3[[#This Row],[副火力]])</f>
        <v>157</v>
      </c>
      <c r="V119" s="1" t="n">
        <f aca="false">((テーブル3[[#This Row],[主火力補正]]*4)+(テーブル3[[#This Row],[副火力補正]]*0.5))*((H119/3))/1000*VLOOKUP(E119,Sheet4!$A$2:$E$15,2,0)</f>
        <v>35.4718333333333</v>
      </c>
      <c r="W119" s="1" t="n">
        <f aca="false">(F119/IF(テーブル3[[#This Row],[装甲]]="軽",280,IF(テーブル3[[#This Row],[装甲]]="中",250,220)))*((テーブル3[[#This Row],[対空]]/400)+(K119*1.8)+(テーブル3[[#This Row],[速力]])+(Q119*0.1))*VLOOKUP(E119,Sheet4!$A$2:$E$15,3,0)/IF(OR(テーブル3[[#This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64.6421459821429</v>
      </c>
      <c r="X119" s="1" t="n">
        <f aca="false">((L119*3)+(テーブル3[[#This Row],[航空]]/15)+(O119/8)+(Q119*0.1))*VLOOKUP(E119,Sheet4!$A$2:$E$15,4,0)/12</f>
        <v>107.597916666667</v>
      </c>
      <c r="Y119" s="1" t="n">
        <f aca="false">(((20-N119)-1)^2)/2*VLOOKUP(E119,Sheet4!$A$2:$E$15,5,0)</f>
        <v>50</v>
      </c>
    </row>
    <row r="120" customFormat="false" ht="16.5" hidden="false" customHeight="false" outlineLevel="0" collapsed="false">
      <c r="A120" s="22" t="s">
        <v>171</v>
      </c>
      <c r="B120" s="30" t="s">
        <v>108</v>
      </c>
      <c r="C120" s="30"/>
      <c r="D120" s="13" t="s">
        <v>31</v>
      </c>
      <c r="E120" s="21" t="s">
        <v>52</v>
      </c>
      <c r="F120" s="9" t="n">
        <v>3604</v>
      </c>
      <c r="G120" s="10" t="s">
        <v>33</v>
      </c>
      <c r="H120" s="9" t="n">
        <v>185</v>
      </c>
      <c r="I120" s="9" t="n">
        <v>171</v>
      </c>
      <c r="J120" s="9" t="n">
        <v>0</v>
      </c>
      <c r="K120" s="9" t="n">
        <v>90</v>
      </c>
      <c r="L120" s="9" t="n">
        <v>316</v>
      </c>
      <c r="M120" s="9" t="n">
        <v>0</v>
      </c>
      <c r="N120" s="9" t="n">
        <v>10</v>
      </c>
      <c r="O120" s="9" t="n">
        <v>101</v>
      </c>
      <c r="P120" s="9" t="n">
        <v>32</v>
      </c>
      <c r="Q120" s="9" t="n">
        <v>65</v>
      </c>
      <c r="R120" s="11" t="n">
        <f aca="false">MAX(テーブル3[[#This Row],[火力]],(テーブル3[[#This Row],[雷装]]/2),テーブル3[[#This Row],[航空]])</f>
        <v>171</v>
      </c>
      <c r="S12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85.5</v>
      </c>
      <c r="T120" s="12" t="n">
        <f aca="false">IF(AND(テーブル3[[#This Row],[主火力]]=テーブル3[[#This Row],[火力]],テーブル3[[#This Row],[艦種]]="駆逐"),テーブル3[[#This Row],[主火力]]*1.5,テーブル3[[#This Row],[主火力]])</f>
        <v>171</v>
      </c>
      <c r="U120" s="12" t="n">
        <f aca="false">IF(AND(テーブル3[[#This Row],[艦種]]="駆逐",テーブル3[[#This Row],[副火力]]=テーブル3[[#This Row],[火力]]),テーブル3[[#This Row],[副火力]]*1.5,テーブル3[[#This Row],[副火力]])</f>
        <v>85.5</v>
      </c>
      <c r="V120" s="1" t="n">
        <f aca="false">((テーブル3[[#This Row],[主火力補正]]*4)+(テーブル3[[#This Row],[副火力補正]]*0.5))*((H120/3))/1000*VLOOKUP(E120,Sheet4!$A$2:$E$15,2,0)</f>
        <v>44.81625</v>
      </c>
      <c r="W120" s="1" t="n">
        <f aca="false">(F120/IF(テーブル3[[#This Row],[装甲]]="軽",280,IF(テーブル3[[#This Row],[装甲]]="中",250,220)))*((テーブル3[[#This Row],[対空]]/400)+(K120*1.8)+(テーブル3[[#This Row],[速力]])+(Q120*0.1))*VLOOKUP(E120,Sheet4!$A$2:$E$15,3,0)/IF(OR(テーブル3[[#This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64.7722464285714</v>
      </c>
      <c r="X120" s="1" t="n">
        <f aca="false">((L120*3)+(テーブル3[[#This Row],[航空]]/15)+(O120/8)+(Q120*0.1))*VLOOKUP(E120,Sheet4!$A$2:$E$15,4,0)/12</f>
        <v>80.59375</v>
      </c>
      <c r="Y120" s="1" t="n">
        <f aca="false">(((20-N120)-1)^2)/2*VLOOKUP(E120,Sheet4!$A$2:$E$15,5,0)</f>
        <v>40.5</v>
      </c>
      <c r="Z120" s="11"/>
    </row>
    <row r="121" customFormat="false" ht="16.5" hidden="false" customHeight="false" outlineLevel="0" collapsed="false">
      <c r="A121" s="22" t="s">
        <v>172</v>
      </c>
      <c r="B121" s="30" t="s">
        <v>108</v>
      </c>
      <c r="C121" s="30"/>
      <c r="D121" s="13" t="s">
        <v>31</v>
      </c>
      <c r="E121" s="21" t="s">
        <v>52</v>
      </c>
      <c r="F121" s="9" t="n">
        <v>4307</v>
      </c>
      <c r="G121" s="10" t="s">
        <v>33</v>
      </c>
      <c r="H121" s="9" t="n">
        <v>185</v>
      </c>
      <c r="I121" s="9" t="n">
        <v>157</v>
      </c>
      <c r="J121" s="9" t="n">
        <v>0</v>
      </c>
      <c r="K121" s="9" t="n">
        <v>92</v>
      </c>
      <c r="L121" s="9" t="n">
        <v>321</v>
      </c>
      <c r="M121" s="9" t="n">
        <v>0</v>
      </c>
      <c r="N121" s="9" t="n">
        <v>10</v>
      </c>
      <c r="O121" s="9" t="n">
        <v>100</v>
      </c>
      <c r="P121" s="9" t="n">
        <v>32</v>
      </c>
      <c r="Q121" s="9" t="n">
        <v>69</v>
      </c>
      <c r="R121" s="11" t="n">
        <f aca="false">MAX(テーブル3[[#This Row],[火力]],(テーブル3[[#This Row],[雷装]]/2),テーブル3[[#This Row],[航空]])</f>
        <v>157</v>
      </c>
      <c r="S12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78.5</v>
      </c>
      <c r="T121" s="12" t="n">
        <f aca="false">IF(AND(テーブル3[[#This Row],[主火力]]=テーブル3[[#This Row],[火力]],テーブル3[[#This Row],[艦種]]="駆逐"),テーブル3[[#This Row],[主火力]]*1.5,テーブル3[[#This Row],[主火力]])</f>
        <v>157</v>
      </c>
      <c r="U121" s="12" t="n">
        <f aca="false">IF(AND(テーブル3[[#This Row],[艦種]]="駆逐",テーブル3[[#This Row],[副火力]]=テーブル3[[#This Row],[火力]]),テーブル3[[#This Row],[副火力]]*1.5,テーブル3[[#This Row],[副火力]])</f>
        <v>78.5</v>
      </c>
      <c r="V121" s="1" t="n">
        <f aca="false">((テーブル3[[#This Row],[主火力補正]]*4)+(テーブル3[[#This Row],[副火力補正]]*0.5))*((H121/3))/1000*VLOOKUP(E121,Sheet4!$A$2:$E$15,2,0)</f>
        <v>41.1470833333333</v>
      </c>
      <c r="W121" s="1" t="n">
        <f aca="false">(F121/IF(テーブル3[[#This Row],[装甲]]="軽",280,IF(テーブル3[[#This Row],[装甲]]="中",250,220)))*((テーブル3[[#This Row],[対空]]/400)+(K121*1.8)+(テーブル3[[#This Row],[速力]])+(Q121*0.1))*VLOOKUP(E121,Sheet4!$A$2:$E$15,3,0)/IF(OR(テーブル3[[#This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78.9498095982143</v>
      </c>
      <c r="X121" s="1" t="n">
        <f aca="false">((L121*3)+(テーブル3[[#This Row],[航空]]/15)+(O121/8)+(Q121*0.1))*VLOOKUP(E121,Sheet4!$A$2:$E$15,4,0)/12</f>
        <v>81.8666666666667</v>
      </c>
      <c r="Y121" s="1" t="n">
        <f aca="false">(((20-N121)-1)^2)/2*VLOOKUP(E121,Sheet4!$A$2:$E$15,5,0)</f>
        <v>40.5</v>
      </c>
      <c r="Z121" s="11"/>
    </row>
    <row r="122" customFormat="false" ht="16.5" hidden="false" customHeight="false" outlineLevel="0" collapsed="false">
      <c r="A122" s="22" t="s">
        <v>173</v>
      </c>
      <c r="B122" s="30" t="s">
        <v>108</v>
      </c>
      <c r="C122" s="30"/>
      <c r="D122" s="13" t="s">
        <v>31</v>
      </c>
      <c r="E122" s="21" t="s">
        <v>52</v>
      </c>
      <c r="F122" s="9" t="n">
        <v>4189</v>
      </c>
      <c r="G122" s="10" t="s">
        <v>33</v>
      </c>
      <c r="H122" s="9" t="n">
        <v>185</v>
      </c>
      <c r="I122" s="9" t="n">
        <v>168</v>
      </c>
      <c r="J122" s="9" t="n">
        <v>0</v>
      </c>
      <c r="K122" s="9" t="n">
        <v>94</v>
      </c>
      <c r="L122" s="9" t="n">
        <v>327</v>
      </c>
      <c r="M122" s="9" t="n">
        <v>0</v>
      </c>
      <c r="N122" s="9" t="n">
        <v>10</v>
      </c>
      <c r="O122" s="9" t="n">
        <v>99</v>
      </c>
      <c r="P122" s="9" t="n">
        <v>32</v>
      </c>
      <c r="Q122" s="9" t="n">
        <v>48</v>
      </c>
      <c r="R122" s="11" t="n">
        <f aca="false">MAX(テーブル3[[#This Row],[火力]],(テーブル3[[#This Row],[雷装]]/2),テーブル3[[#This Row],[航空]])</f>
        <v>168</v>
      </c>
      <c r="S12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84</v>
      </c>
      <c r="T122" s="12" t="n">
        <f aca="false">IF(AND(テーブル3[[#This Row],[主火力]]=テーブル3[[#This Row],[火力]],テーブル3[[#This Row],[艦種]]="駆逐"),テーブル3[[#This Row],[主火力]]*1.5,テーブル3[[#This Row],[主火力]])</f>
        <v>168</v>
      </c>
      <c r="U122" s="12" t="n">
        <f aca="false">IF(AND(テーブル3[[#This Row],[艦種]]="駆逐",テーブル3[[#This Row],[副火力]]=テーブル3[[#This Row],[火力]]),テーブル3[[#This Row],[副火力]]*1.5,テーブル3[[#This Row],[副火力]])</f>
        <v>84</v>
      </c>
      <c r="V122" s="1" t="n">
        <f aca="false">((テーブル3[[#This Row],[主火力補正]]*4)+(テーブル3[[#This Row],[副火力補正]]*0.5))*((H122/3))/1000*VLOOKUP(E122,Sheet4!$A$2:$E$15,2,0)</f>
        <v>44.03</v>
      </c>
      <c r="W122" s="1" t="n">
        <f aca="false">(F122/IF(テーブル3[[#This Row],[装甲]]="軽",280,IF(テーブル3[[#This Row],[装甲]]="中",250,220)))*((テーブル3[[#This Row],[対空]]/400)+(K122*1.8)+(テーブル3[[#This Row],[速力]])+(Q122*0.1))*VLOOKUP(E122,Sheet4!$A$2:$E$15,3,0)/IF(OR(テーブル3[[#This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77.3534381696429</v>
      </c>
      <c r="X122" s="1" t="n">
        <f aca="false">((L122*3)+(テーブル3[[#This Row],[航空]]/15)+(O122/8)+(Q122*0.1))*VLOOKUP(E122,Sheet4!$A$2:$E$15,4,0)/12</f>
        <v>83.18125</v>
      </c>
      <c r="Y122" s="1" t="n">
        <f aca="false">(((20-N122)-1)^2)/2*VLOOKUP(E122,Sheet4!$A$2:$E$15,5,0)</f>
        <v>40.5</v>
      </c>
    </row>
    <row r="123" customFormat="false" ht="16.5" hidden="false" customHeight="false" outlineLevel="0" collapsed="false">
      <c r="A123" s="22" t="s">
        <v>174</v>
      </c>
      <c r="B123" s="30" t="s">
        <v>108</v>
      </c>
      <c r="C123" s="30"/>
      <c r="D123" s="13" t="s">
        <v>31</v>
      </c>
      <c r="E123" s="21" t="s">
        <v>52</v>
      </c>
      <c r="F123" s="9" t="n">
        <v>3881</v>
      </c>
      <c r="G123" s="10" t="s">
        <v>33</v>
      </c>
      <c r="H123" s="9" t="n">
        <v>163</v>
      </c>
      <c r="I123" s="9" t="n">
        <v>132</v>
      </c>
      <c r="J123" s="9" t="n">
        <v>0</v>
      </c>
      <c r="K123" s="9" t="n">
        <v>78</v>
      </c>
      <c r="L123" s="9" t="n">
        <v>286</v>
      </c>
      <c r="M123" s="9" t="n">
        <v>0</v>
      </c>
      <c r="N123" s="9" t="n">
        <v>10</v>
      </c>
      <c r="O123" s="9" t="n">
        <v>89</v>
      </c>
      <c r="P123" s="9" t="n">
        <v>33</v>
      </c>
      <c r="Q123" s="9" t="n">
        <v>68</v>
      </c>
      <c r="R123" s="11" t="n">
        <f aca="false">MAX(テーブル3[[#This Row],[火力]],(テーブル3[[#This Row],[雷装]]/2),テーブル3[[#This Row],[航空]])</f>
        <v>132</v>
      </c>
      <c r="S12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66</v>
      </c>
      <c r="T123" s="12" t="n">
        <f aca="false">IF(AND(テーブル3[[#This Row],[主火力]]=テーブル3[[#This Row],[火力]],テーブル3[[#This Row],[艦種]]="駆逐"),テーブル3[[#This Row],[主火力]]*1.5,テーブル3[[#This Row],[主火力]])</f>
        <v>132</v>
      </c>
      <c r="U123" s="12" t="n">
        <f aca="false">IF(AND(テーブル3[[#This Row],[艦種]]="駆逐",テーブル3[[#This Row],[副火力]]=テーブル3[[#This Row],[火力]]),テーブル3[[#This Row],[副火力]]*1.5,テーブル3[[#This Row],[副火力]])</f>
        <v>66</v>
      </c>
      <c r="V123" s="1" t="n">
        <f aca="false">((テーブル3[[#This Row],[主火力補正]]*4)+(テーブル3[[#This Row],[副火力補正]]*0.5))*((H123/3))/1000*VLOOKUP(E123,Sheet4!$A$2:$E$15,2,0)</f>
        <v>30.481</v>
      </c>
      <c r="W123" s="1" t="n">
        <f aca="false">(F123/IF(テーブル3[[#This Row],[装甲]]="軽",280,IF(テーブル3[[#This Row],[装甲]]="中",250,220)))*((テーブル3[[#This Row],[対空]]/400)+(K123*1.8)+(テーブル3[[#This Row],[速力]])+(Q123*0.1))*VLOOKUP(E123,Sheet4!$A$2:$E$15,3,0)/IF(OR(テーブル3[[#This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62.690278125</v>
      </c>
      <c r="X123" s="1" t="n">
        <f aca="false">((L123*3)+(テーブル3[[#This Row],[航空]]/15)+(O123/8)+(Q123*0.1))*VLOOKUP(E123,Sheet4!$A$2:$E$15,4,0)/12</f>
        <v>72.99375</v>
      </c>
      <c r="Y123" s="1" t="n">
        <f aca="false">(((20-N123)-1)^2)/2*VLOOKUP(E123,Sheet4!$A$2:$E$15,5,0)</f>
        <v>40.5</v>
      </c>
      <c r="Z123" s="11"/>
    </row>
    <row r="124" customFormat="false" ht="16.5" hidden="false" customHeight="false" outlineLevel="0" collapsed="false">
      <c r="A124" s="22" t="s">
        <v>175</v>
      </c>
      <c r="B124" s="30" t="s">
        <v>108</v>
      </c>
      <c r="C124" s="30"/>
      <c r="D124" s="24" t="s">
        <v>61</v>
      </c>
      <c r="E124" s="21" t="s">
        <v>52</v>
      </c>
      <c r="F124" s="9" t="n">
        <v>3470</v>
      </c>
      <c r="G124" s="10" t="s">
        <v>33</v>
      </c>
      <c r="H124" s="9" t="n">
        <v>181</v>
      </c>
      <c r="I124" s="9" t="n">
        <v>164</v>
      </c>
      <c r="J124" s="9" t="n">
        <v>0</v>
      </c>
      <c r="K124" s="9" t="n">
        <v>90</v>
      </c>
      <c r="L124" s="9" t="n">
        <v>307</v>
      </c>
      <c r="M124" s="9" t="n">
        <v>0</v>
      </c>
      <c r="N124" s="9" t="n">
        <v>9</v>
      </c>
      <c r="O124" s="9" t="n">
        <v>95</v>
      </c>
      <c r="P124" s="9" t="n">
        <v>32</v>
      </c>
      <c r="Q124" s="9" t="n">
        <v>88</v>
      </c>
      <c r="R124" s="11" t="n">
        <f aca="false">MAX(テーブル3[[#This Row],[火力]],(テーブル3[[#This Row],[雷装]]/2),テーブル3[[#This Row],[航空]])</f>
        <v>164</v>
      </c>
      <c r="S12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24" s="12" t="n">
        <f aca="false">IF(AND(テーブル3[[#This Row],[主火力]]=テーブル3[[#This Row],[火力]],テーブル3[[#This Row],[艦種]]="駆逐"),テーブル3[[#This Row],[主火力]]*1.5,テーブル3[[#This Row],[主火力]])</f>
        <v>164</v>
      </c>
      <c r="U124" s="12" t="n">
        <f aca="false">IF(AND(テーブル3[[#This Row],[艦種]]="駆逐",テーブル3[[#This Row],[副火力]]=テーブル3[[#This Row],[火力]]),テーブル3[[#This Row],[副火力]]*1.5,テーブル3[[#This Row],[副火力]])</f>
        <v>82</v>
      </c>
      <c r="V124" s="1" t="n">
        <f aca="false">((テーブル3[[#This Row],[主火力補正]]*4)+(テーブル3[[#This Row],[副火力補正]]*0.5))*((H124/3))/1000*VLOOKUP(E124,Sheet4!$A$2:$E$15,2,0)</f>
        <v>42.0523333333333</v>
      </c>
      <c r="W124" s="1" t="n">
        <f aca="false">(F124/IF(テーブル3[[#This Row],[装甲]]="軽",280,IF(テーブル3[[#This Row],[装甲]]="中",250,220)))*((テーブル3[[#This Row],[対空]]/400)+(K124*1.8)+(テーブル3[[#This Row],[速力]])+(Q124*0.1))*VLOOKUP(E124,Sheet4!$A$2:$E$15,3,0)/IF(OR(テーブル3[[#This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63.0695736607143</v>
      </c>
      <c r="X124" s="1" t="n">
        <f aca="false">((L124*3)+(テーブル3[[#This Row],[航空]]/15)+(O124/8)+(Q124*0.1))*VLOOKUP(E124,Sheet4!$A$2:$E$15,4,0)/12</f>
        <v>78.4729166666667</v>
      </c>
      <c r="Y124" s="1" t="n">
        <f aca="false">(((20-N124)-1)^2)/2*VLOOKUP(E124,Sheet4!$A$2:$E$15,5,0)</f>
        <v>50</v>
      </c>
      <c r="Z124" s="11"/>
    </row>
    <row r="125" customFormat="false" ht="16.5" hidden="false" customHeight="false" outlineLevel="0" collapsed="false">
      <c r="A125" s="22" t="s">
        <v>176</v>
      </c>
      <c r="B125" s="30" t="s">
        <v>108</v>
      </c>
      <c r="C125" s="30"/>
      <c r="D125" s="24" t="s">
        <v>61</v>
      </c>
      <c r="E125" s="21" t="s">
        <v>52</v>
      </c>
      <c r="F125" s="9" t="n">
        <v>3470</v>
      </c>
      <c r="G125" s="10" t="s">
        <v>33</v>
      </c>
      <c r="H125" s="9" t="n">
        <v>181</v>
      </c>
      <c r="I125" s="9" t="n">
        <v>164</v>
      </c>
      <c r="J125" s="9" t="n">
        <v>0</v>
      </c>
      <c r="K125" s="9" t="n">
        <v>90</v>
      </c>
      <c r="L125" s="9" t="n">
        <v>307</v>
      </c>
      <c r="M125" s="9" t="n">
        <v>0</v>
      </c>
      <c r="N125" s="9" t="n">
        <v>9</v>
      </c>
      <c r="O125" s="9" t="n">
        <v>99</v>
      </c>
      <c r="P125" s="9" t="n">
        <v>32</v>
      </c>
      <c r="Q125" s="9" t="n">
        <v>55</v>
      </c>
      <c r="R125" s="11" t="n">
        <f aca="false">MAX(テーブル3[[#This Row],[火力]],(テーブル3[[#This Row],[雷装]]/2),テーブル3[[#This Row],[航空]])</f>
        <v>164</v>
      </c>
      <c r="S12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25" s="12" t="n">
        <f aca="false">IF(AND(テーブル3[[#This Row],[主火力]]=テーブル3[[#This Row],[火力]],テーブル3[[#This Row],[艦種]]="駆逐"),テーブル3[[#This Row],[主火力]]*1.5,テーブル3[[#This Row],[主火力]])</f>
        <v>164</v>
      </c>
      <c r="U125" s="12" t="n">
        <f aca="false">IF(AND(テーブル3[[#This Row],[艦種]]="駆逐",テーブル3[[#This Row],[副火力]]=テーブル3[[#This Row],[火力]]),テーブル3[[#This Row],[副火力]]*1.5,テーブル3[[#This Row],[副火力]])</f>
        <v>82</v>
      </c>
      <c r="V125" s="1" t="n">
        <f aca="false">((テーブル3[[#This Row],[主火力補正]]*4)+(テーブル3[[#This Row],[副火力補正]]*0.5))*((H125/3))/1000*VLOOKUP(E125,Sheet4!$A$2:$E$15,2,0)</f>
        <v>42.0523333333333</v>
      </c>
      <c r="W125" s="1" t="n">
        <f aca="false">(F125/IF(テーブル3[[#This Row],[装甲]]="軽",280,IF(テーブル3[[#This Row],[装甲]]="中",250,220)))*((テーブル3[[#This Row],[対空]]/400)+(K125*1.8)+(テーブル3[[#This Row],[速力]])+(Q125*0.1))*VLOOKUP(E125,Sheet4!$A$2:$E$15,3,0)/IF(OR(テーブル3[[#This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62.0471629464286</v>
      </c>
      <c r="X125" s="1" t="n">
        <f aca="false">((L125*3)+(テーブル3[[#This Row],[航空]]/15)+(O125/8)+(Q125*0.1))*VLOOKUP(E125,Sheet4!$A$2:$E$15,4,0)/12</f>
        <v>78.2395833333333</v>
      </c>
      <c r="Y125" s="1" t="n">
        <f aca="false">(((20-N125)-1)^2)/2*VLOOKUP(E125,Sheet4!$A$2:$E$15,5,0)</f>
        <v>50</v>
      </c>
      <c r="Z125" s="11"/>
    </row>
    <row r="126" customFormat="false" ht="16.5" hidden="false" customHeight="false" outlineLevel="0" collapsed="false">
      <c r="A126" s="22" t="s">
        <v>177</v>
      </c>
      <c r="B126" s="30" t="s">
        <v>108</v>
      </c>
      <c r="C126" s="30"/>
      <c r="D126" s="13" t="s">
        <v>31</v>
      </c>
      <c r="E126" s="21" t="s">
        <v>52</v>
      </c>
      <c r="F126" s="9" t="n">
        <v>3604</v>
      </c>
      <c r="G126" s="10" t="s">
        <v>33</v>
      </c>
      <c r="H126" s="9" t="n">
        <v>185</v>
      </c>
      <c r="I126" s="9" t="n">
        <v>171</v>
      </c>
      <c r="J126" s="9" t="n">
        <v>0</v>
      </c>
      <c r="K126" s="9" t="n">
        <v>90</v>
      </c>
      <c r="L126" s="9" t="n">
        <v>316</v>
      </c>
      <c r="M126" s="9" t="n">
        <v>0</v>
      </c>
      <c r="N126" s="9" t="n">
        <v>10</v>
      </c>
      <c r="O126" s="9" t="n">
        <v>109</v>
      </c>
      <c r="P126" s="9" t="n">
        <v>32</v>
      </c>
      <c r="Q126" s="9" t="n">
        <v>33</v>
      </c>
      <c r="R126" s="11" t="n">
        <f aca="false">MAX(テーブル3[[#This Row],[火力]],(テーブル3[[#This Row],[雷装]]/2),テーブル3[[#This Row],[航空]])</f>
        <v>171</v>
      </c>
      <c r="S12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85.5</v>
      </c>
      <c r="T126" s="12" t="n">
        <f aca="false">IF(AND(テーブル3[[#This Row],[主火力]]=テーブル3[[#This Row],[火力]],テーブル3[[#This Row],[艦種]]="駆逐"),テーブル3[[#This Row],[主火力]]*1.5,テーブル3[[#This Row],[主火力]])</f>
        <v>171</v>
      </c>
      <c r="U126" s="12" t="n">
        <f aca="false">IF(AND(テーブル3[[#This Row],[艦種]]="駆逐",テーブル3[[#This Row],[副火力]]=テーブル3[[#This Row],[火力]]),テーブル3[[#This Row],[副火力]]*1.5,テーブル3[[#This Row],[副火力]])</f>
        <v>85.5</v>
      </c>
      <c r="V126" s="1" t="n">
        <f aca="false">((テーブル3[[#This Row],[主火力補正]]*4)+(テーブル3[[#This Row],[副火力補正]]*0.5))*((H126/3))/1000*VLOOKUP(E126,Sheet4!$A$2:$E$15,2,0)</f>
        <v>44.81625</v>
      </c>
      <c r="W126" s="1" t="n">
        <f aca="false">(F126/IF(テーブル3[[#This Row],[装甲]]="軽",280,IF(テーブル3[[#This Row],[装甲]]="中",250,220)))*((テーブル3[[#This Row],[対空]]/400)+(K126*1.8)+(テーブル3[[#This Row],[速力]])+(Q126*0.1))*VLOOKUP(E126,Sheet4!$A$2:$E$15,3,0)/IF(OR(テーブル3[[#This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63.7425321428571</v>
      </c>
      <c r="X126" s="1" t="n">
        <f aca="false">((L126*3)+(テーブル3[[#This Row],[航空]]/15)+(O126/8)+(Q126*0.1))*VLOOKUP(E126,Sheet4!$A$2:$E$15,4,0)/12</f>
        <v>80.4104166666667</v>
      </c>
      <c r="Y126" s="1" t="n">
        <f aca="false">(((20-N126)-1)^2)/2*VLOOKUP(E126,Sheet4!$A$2:$E$15,5,0)</f>
        <v>40.5</v>
      </c>
      <c r="Z126" s="11"/>
    </row>
    <row r="127" customFormat="false" ht="16.5" hidden="false" customHeight="false" outlineLevel="0" collapsed="false">
      <c r="A127" s="22" t="s">
        <v>178</v>
      </c>
      <c r="B127" s="30" t="s">
        <v>108</v>
      </c>
      <c r="C127" s="30"/>
      <c r="D127" s="24" t="s">
        <v>61</v>
      </c>
      <c r="E127" s="21" t="s">
        <v>52</v>
      </c>
      <c r="F127" s="9" t="n">
        <v>3470</v>
      </c>
      <c r="G127" s="10" t="s">
        <v>33</v>
      </c>
      <c r="H127" s="9" t="n">
        <v>181</v>
      </c>
      <c r="I127" s="9" t="n">
        <v>164</v>
      </c>
      <c r="J127" s="9" t="n">
        <v>0</v>
      </c>
      <c r="K127" s="9" t="n">
        <v>90</v>
      </c>
      <c r="L127" s="9" t="n">
        <v>307</v>
      </c>
      <c r="M127" s="9" t="n">
        <v>0</v>
      </c>
      <c r="N127" s="9" t="n">
        <v>9</v>
      </c>
      <c r="O127" s="9" t="n">
        <v>99</v>
      </c>
      <c r="P127" s="9" t="n">
        <v>32</v>
      </c>
      <c r="Q127" s="9" t="n">
        <v>50</v>
      </c>
      <c r="R127" s="11" t="n">
        <f aca="false">MAX(テーブル3[[#This Row],[火力]],(テーブル3[[#This Row],[雷装]]/2),テーブル3[[#This Row],[航空]])</f>
        <v>164</v>
      </c>
      <c r="S12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27" s="12" t="n">
        <f aca="false">IF(AND(テーブル3[[#This Row],[主火力]]=テーブル3[[#This Row],[火力]],テーブル3[[#This Row],[艦種]]="駆逐"),テーブル3[[#This Row],[主火力]]*1.5,テーブル3[[#This Row],[主火力]])</f>
        <v>164</v>
      </c>
      <c r="U127" s="12" t="n">
        <f aca="false">IF(AND(テーブル3[[#This Row],[艦種]]="駆逐",テーブル3[[#This Row],[副火力]]=テーブル3[[#This Row],[火力]]),テーブル3[[#This Row],[副火力]]*1.5,テーブル3[[#This Row],[副火力]])</f>
        <v>82</v>
      </c>
      <c r="V127" s="1" t="n">
        <f aca="false">((テーブル3[[#This Row],[主火力補正]]*4)+(テーブル3[[#This Row],[副火力補正]]*0.5))*((H127/3))/1000*VLOOKUP(E127,Sheet4!$A$2:$E$15,2,0)</f>
        <v>42.0523333333333</v>
      </c>
      <c r="W127" s="1" t="n">
        <f aca="false">(F127/IF(テーブル3[[#This Row],[装甲]]="軽",280,IF(テーブル3[[#This Row],[装甲]]="中",250,220)))*((テーブル3[[#This Row],[対空]]/400)+(K127*1.8)+(テーブル3[[#This Row],[速力]])+(Q127*0.1))*VLOOKUP(E127,Sheet4!$A$2:$E$15,3,0)/IF(OR(テーブル3[[#This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61.8922522321429</v>
      </c>
      <c r="X127" s="1" t="n">
        <f aca="false">((L127*3)+(テーブル3[[#This Row],[航空]]/15)+(O127/8)+(Q127*0.1))*VLOOKUP(E127,Sheet4!$A$2:$E$15,4,0)/12</f>
        <v>78.1979166666667</v>
      </c>
      <c r="Y127" s="1" t="n">
        <f aca="false">(((20-N127)-1)^2)/2*VLOOKUP(E127,Sheet4!$A$2:$E$15,5,0)</f>
        <v>50</v>
      </c>
      <c r="Z127" s="11"/>
    </row>
    <row r="128" customFormat="false" ht="16.5" hidden="false" customHeight="false" outlineLevel="0" collapsed="false">
      <c r="A128" s="22" t="s">
        <v>179</v>
      </c>
      <c r="B128" s="30" t="s">
        <v>108</v>
      </c>
      <c r="C128" s="30"/>
      <c r="D128" s="24" t="s">
        <v>61</v>
      </c>
      <c r="E128" s="21" t="s">
        <v>52</v>
      </c>
      <c r="F128" s="9" t="n">
        <v>2922</v>
      </c>
      <c r="G128" s="10" t="s">
        <v>33</v>
      </c>
      <c r="H128" s="9" t="n">
        <v>162</v>
      </c>
      <c r="I128" s="9" t="n">
        <v>118</v>
      </c>
      <c r="J128" s="9" t="n">
        <v>213</v>
      </c>
      <c r="K128" s="9" t="n">
        <v>79</v>
      </c>
      <c r="L128" s="9" t="n">
        <v>251</v>
      </c>
      <c r="M128" s="9" t="n">
        <v>0</v>
      </c>
      <c r="N128" s="9" t="n">
        <v>9</v>
      </c>
      <c r="O128" s="9" t="n">
        <v>72</v>
      </c>
      <c r="P128" s="9" t="n">
        <v>35</v>
      </c>
      <c r="Q128" s="9" t="n">
        <v>55</v>
      </c>
      <c r="R128" s="11" t="n">
        <f aca="false">MAX(テーブル3[[#This Row],[火力]],(テーブル3[[#This Row],[雷装]]/2),テーブル3[[#This Row],[航空]])</f>
        <v>118</v>
      </c>
      <c r="S12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213</v>
      </c>
      <c r="T128" s="12" t="n">
        <f aca="false">IF(AND(テーブル3[[#This Row],[主火力]]=テーブル3[[#This Row],[火力]],テーブル3[[#This Row],[艦種]]="駆逐"),テーブル3[[#This Row],[主火力]]*1.5,テーブル3[[#This Row],[主火力]])</f>
        <v>118</v>
      </c>
      <c r="U128" s="12" t="n">
        <f aca="false">IF(AND(テーブル3[[#This Row],[艦種]]="駆逐",テーブル3[[#This Row],[副火力]]=テーブル3[[#This Row],[火力]]),テーブル3[[#This Row],[副火力]]*1.5,テーブル3[[#This Row],[副火力]])</f>
        <v>213</v>
      </c>
      <c r="V128" s="1" t="n">
        <f aca="false">((テーブル3[[#This Row],[主火力補正]]*4)+(テーブル3[[#This Row],[副火力補正]]*0.5))*((H128/3))/1000*VLOOKUP(E128,Sheet4!$A$2:$E$15,2,0)</f>
        <v>31.239</v>
      </c>
      <c r="W128" s="1" t="n">
        <f aca="false">(F128/IF(テーブル3[[#This Row],[装甲]]="軽",280,IF(テーブル3[[#This Row],[装甲]]="中",250,220)))*((テーブル3[[#This Row],[対空]]/400)+(K128*1.8)+(テーブル3[[#This Row],[速力]])+(Q128*0.1))*VLOOKUP(E128,Sheet4!$A$2:$E$15,3,0)/IF(OR(テーブル3[[#This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47.8288352678571</v>
      </c>
      <c r="X128" s="1" t="n">
        <f aca="false">((L128*3)+(テーブル3[[#This Row],[航空]]/15)+(O128/8)+(Q128*0.1))*VLOOKUP(E128,Sheet4!$A$2:$E$15,4,0)/12</f>
        <v>63.9583333333333</v>
      </c>
      <c r="Y128" s="1" t="n">
        <f aca="false">(((20-N128)-1)^2)/2*VLOOKUP(E128,Sheet4!$A$2:$E$15,5,0)</f>
        <v>50</v>
      </c>
      <c r="Z128" s="11"/>
    </row>
    <row r="129" customFormat="false" ht="16.5" hidden="false" customHeight="false" outlineLevel="0" collapsed="false">
      <c r="A129" s="22" t="s">
        <v>180</v>
      </c>
      <c r="B129" s="30" t="s">
        <v>108</v>
      </c>
      <c r="C129" s="30"/>
      <c r="D129" s="24" t="s">
        <v>61</v>
      </c>
      <c r="E129" s="21" t="s">
        <v>52</v>
      </c>
      <c r="F129" s="9" t="n">
        <v>3301</v>
      </c>
      <c r="G129" s="10" t="s">
        <v>33</v>
      </c>
      <c r="H129" s="9" t="n">
        <v>185</v>
      </c>
      <c r="I129" s="9" t="n">
        <v>146</v>
      </c>
      <c r="J129" s="9" t="n">
        <v>212</v>
      </c>
      <c r="K129" s="9" t="n">
        <v>101</v>
      </c>
      <c r="L129" s="9" t="n">
        <v>295</v>
      </c>
      <c r="M129" s="9" t="n">
        <v>0</v>
      </c>
      <c r="N129" s="9" t="n">
        <v>9</v>
      </c>
      <c r="O129" s="9" t="n">
        <v>82</v>
      </c>
      <c r="P129" s="9" t="n">
        <v>35</v>
      </c>
      <c r="Q129" s="9" t="n">
        <v>67</v>
      </c>
      <c r="R129" s="11" t="n">
        <f aca="false">MAX(テーブル3[[#This Row],[火力]],(テーブル3[[#This Row],[雷装]]/2),テーブル3[[#This Row],[航空]])</f>
        <v>146</v>
      </c>
      <c r="S12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212</v>
      </c>
      <c r="T129" s="12" t="n">
        <f aca="false">IF(AND(テーブル3[[#This Row],[主火力]]=テーブル3[[#This Row],[火力]],テーブル3[[#This Row],[艦種]]="駆逐"),テーブル3[[#This Row],[主火力]]*1.5,テーブル3[[#This Row],[主火力]])</f>
        <v>146</v>
      </c>
      <c r="U129" s="12" t="n">
        <f aca="false">IF(AND(テーブル3[[#This Row],[艦種]]="駆逐",テーブル3[[#This Row],[副火力]]=テーブル3[[#This Row],[火力]]),テーブル3[[#This Row],[副火力]]*1.5,テーブル3[[#This Row],[副火力]])</f>
        <v>212</v>
      </c>
      <c r="V129" s="1" t="n">
        <f aca="false">((テーブル3[[#This Row],[主火力補正]]*4)+(テーブル3[[#This Row],[副火力補正]]*0.5))*((H129/3))/1000*VLOOKUP(E129,Sheet4!$A$2:$E$15,2,0)</f>
        <v>42.55</v>
      </c>
      <c r="W129" s="1" t="n">
        <f aca="false">(F129/IF(テーブル3[[#This Row],[装甲]]="軽",280,IF(テーブル3[[#This Row],[装甲]]="中",250,220)))*((テーブル3[[#This Row],[対空]]/400)+(K129*1.8)+(テーブル3[[#This Row],[速力]])+(Q129*0.1))*VLOOKUP(E129,Sheet4!$A$2:$E$15,3,0)/IF(OR(テーブル3[[#This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66.0899988839286</v>
      </c>
      <c r="X129" s="1" t="n">
        <f aca="false">((L129*3)+(テーブル3[[#This Row],[航空]]/15)+(O129/8)+(Q129*0.1))*VLOOKUP(E129,Sheet4!$A$2:$E$15,4,0)/12</f>
        <v>75.1625</v>
      </c>
      <c r="Y129" s="1" t="n">
        <f aca="false">(((20-N129)-1)^2)/2*VLOOKUP(E129,Sheet4!$A$2:$E$15,5,0)</f>
        <v>50</v>
      </c>
    </row>
    <row r="130" customFormat="false" ht="33" hidden="false" customHeight="false" outlineLevel="0" collapsed="false">
      <c r="A130" s="22" t="s">
        <v>181</v>
      </c>
      <c r="B130" s="30" t="s">
        <v>108</v>
      </c>
      <c r="C130" s="30"/>
      <c r="D130" s="7" t="s">
        <v>27</v>
      </c>
      <c r="E130" s="21" t="s">
        <v>52</v>
      </c>
      <c r="F130" s="9" t="n">
        <v>4361</v>
      </c>
      <c r="G130" s="10" t="s">
        <v>33</v>
      </c>
      <c r="H130" s="9" t="n">
        <v>193</v>
      </c>
      <c r="I130" s="9" t="n">
        <v>170</v>
      </c>
      <c r="J130" s="9" t="n">
        <v>0</v>
      </c>
      <c r="K130" s="9" t="n">
        <v>92</v>
      </c>
      <c r="L130" s="9" t="n">
        <v>333</v>
      </c>
      <c r="M130" s="9" t="n">
        <v>0</v>
      </c>
      <c r="N130" s="9" t="n">
        <v>11</v>
      </c>
      <c r="O130" s="9" t="n">
        <v>104</v>
      </c>
      <c r="P130" s="9" t="n">
        <v>32</v>
      </c>
      <c r="Q130" s="9" t="n">
        <v>72</v>
      </c>
      <c r="R130" s="11" t="n">
        <f aca="false">MAX(テーブル3[[#This Row],[火力]],(テーブル3[[#This Row],[雷装]]/2),テーブル3[[#This Row],[航空]])</f>
        <v>170</v>
      </c>
      <c r="S13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30" s="12" t="n">
        <f aca="false">IF(AND(テーブル3[[#This Row],[主火力]]=テーブル3[[#This Row],[火力]],テーブル3[[#This Row],[艦種]]="駆逐"),テーブル3[[#This Row],[主火力]]*1.5,テーブル3[[#This Row],[主火力]])</f>
        <v>170</v>
      </c>
      <c r="U130" s="12" t="n">
        <f aca="false">IF(AND(テーブル3[[#This Row],[艦種]]="駆逐",テーブル3[[#This Row],[副火力]]=テーブル3[[#This Row],[火力]]),テーブル3[[#This Row],[副火力]]*1.5,テーブル3[[#This Row],[副火力]])</f>
        <v>85</v>
      </c>
      <c r="V130" s="1" t="n">
        <f aca="false">((テーブル3[[#This Row],[主火力補正]]*4)+(テーブル3[[#This Row],[副火力補正]]*0.5))*((H130/3))/1000*VLOOKUP(E130,Sheet4!$A$2:$E$15,2,0)</f>
        <v>46.4808333333333</v>
      </c>
      <c r="W130" s="1" t="n">
        <f aca="false">(F130/IF(テーブル3[[#This Row],[装甲]]="軽",280,IF(テーブル3[[#This Row],[装甲]]="中",250,220)))*((テーブル3[[#This Row],[対空]]/400)+(K130*1.8)+(テーブル3[[#This Row],[速力]])+(Q130*0.1))*VLOOKUP(E130,Sheet4!$A$2:$E$15,3,0)/IF(OR(テーブル3[[#This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80.0681546875</v>
      </c>
      <c r="X130" s="1" t="n">
        <f aca="false">((L130*3)+(テーブル3[[#This Row],[航空]]/15)+(O130/8)+(Q130*0.1))*VLOOKUP(E130,Sheet4!$A$2:$E$15,4,0)/12</f>
        <v>84.9333333333333</v>
      </c>
      <c r="Y130" s="1" t="n">
        <f aca="false">(((20-N130)-1)^2)/2*VLOOKUP(E130,Sheet4!$A$2:$E$15,5,0)</f>
        <v>32</v>
      </c>
    </row>
    <row r="131" customFormat="false" ht="16.5" hidden="false" customHeight="false" outlineLevel="0" collapsed="false">
      <c r="A131" s="22" t="s">
        <v>182</v>
      </c>
      <c r="B131" s="30" t="s">
        <v>108</v>
      </c>
      <c r="C131" s="30"/>
      <c r="D131" s="32" t="s">
        <v>130</v>
      </c>
      <c r="E131" s="21" t="s">
        <v>52</v>
      </c>
      <c r="F131" s="9" t="n">
        <v>3237</v>
      </c>
      <c r="G131" s="10" t="s">
        <v>33</v>
      </c>
      <c r="H131" s="9" t="n">
        <v>182</v>
      </c>
      <c r="I131" s="9" t="n">
        <v>142</v>
      </c>
      <c r="J131" s="9" t="n">
        <v>207</v>
      </c>
      <c r="K131" s="9" t="n">
        <v>101</v>
      </c>
      <c r="L131" s="9" t="n">
        <v>281</v>
      </c>
      <c r="M131" s="9" t="n">
        <v>0</v>
      </c>
      <c r="N131" s="9" t="n">
        <v>8</v>
      </c>
      <c r="O131" s="9" t="n">
        <v>92</v>
      </c>
      <c r="P131" s="9" t="n">
        <v>35</v>
      </c>
      <c r="Q131" s="9" t="n">
        <v>69</v>
      </c>
      <c r="R131" s="11" t="n">
        <f aca="false">MAX(テーブル3[[#This Row],[火力]],(テーブル3[[#This Row],[雷装]]/2),テーブル3[[#This Row],[航空]])</f>
        <v>142</v>
      </c>
      <c r="S13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207</v>
      </c>
      <c r="T131" s="12" t="n">
        <f aca="false">IF(AND(テーブル3[[#This Row],[主火力]]=テーブル3[[#This Row],[火力]],テーブル3[[#This Row],[艦種]]="駆逐"),テーブル3[[#This Row],[主火力]]*1.5,テーブル3[[#This Row],[主火力]])</f>
        <v>142</v>
      </c>
      <c r="U131" s="12" t="n">
        <f aca="false">IF(AND(テーブル3[[#This Row],[艦種]]="駆逐",テーブル3[[#This Row],[副火力]]=テーブル3[[#This Row],[火力]]),テーブル3[[#This Row],[副火力]]*1.5,テーブル3[[#This Row],[副火力]])</f>
        <v>207</v>
      </c>
      <c r="V131" s="1" t="n">
        <f aca="false">((テーブル3[[#This Row],[主火力補正]]*4)+(テーブル3[[#This Row],[副火力補正]]*0.5))*((H131/3))/1000*VLOOKUP(E131,Sheet4!$A$2:$E$15,2,0)</f>
        <v>40.7376666666667</v>
      </c>
      <c r="W131" s="1" t="n">
        <f aca="false">(F131/IF(テーブル3[[#This Row],[装甲]]="軽",280,IF(テーブル3[[#This Row],[装甲]]="中",250,220)))*((テーブル3[[#This Row],[対空]]/400)+(K131*1.8)+(テーブル3[[#This Row],[速力]])+(Q131*0.1))*VLOOKUP(E131,Sheet4!$A$2:$E$15,3,0)/IF(OR(テーブル3[[#This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64.8563296875</v>
      </c>
      <c r="X131" s="1" t="n">
        <f aca="false">((L131*3)+(テーブル3[[#This Row],[航空]]/15)+(O131/8)+(Q131*0.1))*VLOOKUP(E131,Sheet4!$A$2:$E$15,4,0)/12</f>
        <v>71.7833333333333</v>
      </c>
      <c r="Y131" s="1" t="n">
        <f aca="false">(((20-N131)-1)^2)/2*VLOOKUP(E131,Sheet4!$A$2:$E$15,5,0)</f>
        <v>60.5</v>
      </c>
      <c r="Z131" s="11"/>
    </row>
    <row r="132" customFormat="false" ht="16.5" hidden="false" customHeight="false" outlineLevel="0" collapsed="false">
      <c r="A132" s="22" t="s">
        <v>183</v>
      </c>
      <c r="B132" s="30" t="s">
        <v>108</v>
      </c>
      <c r="C132" s="30"/>
      <c r="D132" s="13" t="s">
        <v>31</v>
      </c>
      <c r="E132" s="21" t="s">
        <v>52</v>
      </c>
      <c r="F132" s="9" t="n">
        <v>3601</v>
      </c>
      <c r="G132" s="10" t="s">
        <v>33</v>
      </c>
      <c r="H132" s="9" t="n">
        <v>181</v>
      </c>
      <c r="I132" s="9" t="n">
        <v>162</v>
      </c>
      <c r="J132" s="9" t="n">
        <v>0</v>
      </c>
      <c r="K132" s="9" t="n">
        <v>94</v>
      </c>
      <c r="L132" s="9" t="n">
        <v>323</v>
      </c>
      <c r="M132" s="9" t="n">
        <v>0</v>
      </c>
      <c r="N132" s="9" t="n">
        <v>10</v>
      </c>
      <c r="O132" s="9" t="n">
        <v>100</v>
      </c>
      <c r="P132" s="9" t="n">
        <v>32</v>
      </c>
      <c r="Q132" s="9" t="n">
        <v>71</v>
      </c>
      <c r="R132" s="11" t="n">
        <f aca="false">MAX(テーブル3[[#This Row],[火力]],(テーブル3[[#This Row],[雷装]]/2),テーブル3[[#This Row],[航空]])</f>
        <v>162</v>
      </c>
      <c r="S13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32" s="12" t="n">
        <f aca="false">IF(AND(テーブル3[[#This Row],[主火力]]=テーブル3[[#This Row],[火力]],テーブル3[[#This Row],[艦種]]="駆逐"),テーブル3[[#This Row],[主火力]]*1.5,テーブル3[[#This Row],[主火力]])</f>
        <v>162</v>
      </c>
      <c r="U132" s="12" t="n">
        <f aca="false">IF(AND(テーブル3[[#This Row],[艦種]]="駆逐",テーブル3[[#This Row],[副火力]]=テーブル3[[#This Row],[火力]]),テーブル3[[#This Row],[副火力]]*1.5,テーブル3[[#This Row],[副火力]])</f>
        <v>81</v>
      </c>
      <c r="V132" s="1" t="n">
        <f aca="false">((テーブル3[[#This Row],[主火力補正]]*4)+(テーブル3[[#This Row],[副火力補正]]*0.5))*((H132/3))/1000*VLOOKUP(E132,Sheet4!$A$2:$E$15,2,0)</f>
        <v>41.5395</v>
      </c>
      <c r="W132" s="1" t="n">
        <f aca="false">(F132/IF(テーブル3[[#This Row],[装甲]]="軽",280,IF(テーブル3[[#This Row],[装甲]]="中",250,220)))*((テーブル3[[#This Row],[対空]]/400)+(K132*1.8)+(テーブル3[[#This Row],[速力]])+(Q132*0.1))*VLOOKUP(E132,Sheet4!$A$2:$E$15,3,0)/IF(OR(テーブル3[[#This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67.2317953125</v>
      </c>
      <c r="X132" s="1" t="n">
        <f aca="false">((L132*3)+(テーブル3[[#This Row],[航空]]/15)+(O132/8)+(Q132*0.1))*VLOOKUP(E132,Sheet4!$A$2:$E$15,4,0)/12</f>
        <v>82.3833333333333</v>
      </c>
      <c r="Y132" s="1" t="n">
        <f aca="false">(((20-N132)-1)^2)/2*VLOOKUP(E132,Sheet4!$A$2:$E$15,5,0)</f>
        <v>40.5</v>
      </c>
      <c r="Z132" s="11"/>
    </row>
    <row r="133" customFormat="false" ht="16.5" hidden="false" customHeight="false" outlineLevel="0" collapsed="false">
      <c r="A133" s="5" t="s">
        <v>184</v>
      </c>
      <c r="B133" s="30" t="s">
        <v>108</v>
      </c>
      <c r="C133" s="30"/>
      <c r="D133" s="13" t="s">
        <v>31</v>
      </c>
      <c r="E133" s="21" t="s">
        <v>52</v>
      </c>
      <c r="F133" s="9" t="n">
        <v>3226</v>
      </c>
      <c r="G133" s="10" t="s">
        <v>33</v>
      </c>
      <c r="H133" s="9" t="n">
        <v>182</v>
      </c>
      <c r="I133" s="9" t="n">
        <v>131</v>
      </c>
      <c r="J133" s="9" t="n">
        <v>161</v>
      </c>
      <c r="K133" s="9" t="n">
        <v>95</v>
      </c>
      <c r="L133" s="9" t="n">
        <v>434</v>
      </c>
      <c r="M133" s="9" t="n">
        <v>0</v>
      </c>
      <c r="N133" s="9" t="n">
        <v>10</v>
      </c>
      <c r="O133" s="9" t="n">
        <v>192</v>
      </c>
      <c r="P133" s="9" t="n">
        <v>32</v>
      </c>
      <c r="Q133" s="9" t="n">
        <v>85</v>
      </c>
      <c r="R133" s="11" t="n">
        <f aca="false">MAX(テーブル3[[#This Row],[火力]],(テーブル3[[#This Row],[雷装]]/2),テーブル3[[#This Row],[航空]])</f>
        <v>131</v>
      </c>
      <c r="S13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161</v>
      </c>
      <c r="T133" s="12" t="n">
        <f aca="false">IF(AND(テーブル3[[#This Row],[主火力]]=テーブル3[[#This Row],[火力]],テーブル3[[#This Row],[艦種]]="駆逐"),テーブル3[[#This Row],[主火力]]*1.5,テーブル3[[#This Row],[主火力]])</f>
        <v>131</v>
      </c>
      <c r="U133" s="12" t="n">
        <f aca="false">IF(AND(テーブル3[[#This Row],[艦種]]="駆逐",テーブル3[[#This Row],[副火力]]=テーブル3[[#This Row],[火力]]),テーブル3[[#This Row],[副火力]]*1.5,テーブル3[[#This Row],[副火力]])</f>
        <v>161</v>
      </c>
      <c r="V133" s="1" t="n">
        <f aca="false">((テーブル3[[#This Row],[主火力補正]]*4)+(テーブル3[[#This Row],[副火力補正]]*0.5))*((H133/3))/1000*VLOOKUP(E133,Sheet4!$A$2:$E$15,2,0)</f>
        <v>36.673</v>
      </c>
      <c r="W133" s="1" t="n">
        <f aca="false">(F133/IF(テーブル3[[#This Row],[装甲]]="軽",280,IF(テーブル3[[#This Row],[装甲]]="中",250,220)))*((テーブル3[[#This Row],[対空]]/400)+(K133*1.8)+(テーブル3[[#This Row],[速力]])+(Q133*0.1))*VLOOKUP(E133,Sheet4!$A$2:$E$15,3,0)/IF(OR(テーブル3[[#This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61.2320723214286</v>
      </c>
      <c r="X133" s="1" t="n">
        <f aca="false">((L133*3)+(テーブル3[[#This Row],[航空]]/15)+(O133/8)+(Q133*0.1))*VLOOKUP(E133,Sheet4!$A$2:$E$15,4,0)/12</f>
        <v>111.208333333333</v>
      </c>
      <c r="Y133" s="1" t="n">
        <f aca="false">(((20-N133)-1)^2)/2*VLOOKUP(E133,Sheet4!$A$2:$E$15,5,0)</f>
        <v>40.5</v>
      </c>
      <c r="Z133" s="11"/>
    </row>
    <row r="134" customFormat="false" ht="16.5" hidden="false" customHeight="false" outlineLevel="0" collapsed="false">
      <c r="A134" s="22" t="s">
        <v>185</v>
      </c>
      <c r="B134" s="30" t="s">
        <v>108</v>
      </c>
      <c r="C134" s="30"/>
      <c r="D134" s="13" t="s">
        <v>31</v>
      </c>
      <c r="E134" s="21" t="s">
        <v>52</v>
      </c>
      <c r="F134" s="9" t="n">
        <v>3246</v>
      </c>
      <c r="G134" s="10" t="s">
        <v>33</v>
      </c>
      <c r="H134" s="9" t="n">
        <v>185</v>
      </c>
      <c r="I134" s="9" t="n">
        <v>167</v>
      </c>
      <c r="J134" s="9" t="n">
        <v>0</v>
      </c>
      <c r="K134" s="9" t="n">
        <v>91</v>
      </c>
      <c r="L134" s="9" t="n">
        <v>316</v>
      </c>
      <c r="M134" s="9" t="n">
        <v>0</v>
      </c>
      <c r="N134" s="9" t="n">
        <v>10</v>
      </c>
      <c r="O134" s="9" t="n">
        <v>107</v>
      </c>
      <c r="P134" s="9" t="n">
        <v>32</v>
      </c>
      <c r="Q134" s="9" t="n">
        <v>33</v>
      </c>
      <c r="R134" s="11" t="n">
        <f aca="false">MAX(テーブル3[[#This Row],[火力]],(テーブル3[[#This Row],[雷装]]/2),テーブル3[[#This Row],[航空]])</f>
        <v>167</v>
      </c>
      <c r="S13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83.5</v>
      </c>
      <c r="T134" s="12" t="n">
        <f aca="false">IF(AND(テーブル3[[#This Row],[主火力]]=テーブル3[[#This Row],[火力]],テーブル3[[#This Row],[艦種]]="駆逐"),テーブル3[[#This Row],[主火力]]*1.5,テーブル3[[#This Row],[主火力]])</f>
        <v>167</v>
      </c>
      <c r="U134" s="12" t="n">
        <f aca="false">IF(AND(テーブル3[[#This Row],[艦種]]="駆逐",テーブル3[[#This Row],[副火力]]=テーブル3[[#This Row],[火力]]),テーブル3[[#This Row],[副火力]]*1.5,テーブル3[[#This Row],[副火力]])</f>
        <v>83.5</v>
      </c>
      <c r="V134" s="1" t="n">
        <f aca="false">((テーブル3[[#This Row],[主火力補正]]*4)+(テーブル3[[#This Row],[副火力補正]]*0.5))*((H134/3))/1000*VLOOKUP(E134,Sheet4!$A$2:$E$15,2,0)</f>
        <v>43.7679166666667</v>
      </c>
      <c r="W134" s="1" t="n">
        <f aca="false">(F134/IF(テーブル3[[#This Row],[装甲]]="軽",280,IF(テーブル3[[#This Row],[装甲]]="中",250,220)))*((テーブル3[[#This Row],[対空]]/400)+(K134*1.8)+(テーブル3[[#This Row],[速力]])+(Q134*0.1))*VLOOKUP(E134,Sheet4!$A$2:$E$15,3,0)/IF(OR(テーブル3[[#This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57.9324053571429</v>
      </c>
      <c r="X134" s="1" t="n">
        <f aca="false">((L134*3)+(テーブル3[[#This Row],[航空]]/15)+(O134/8)+(Q134*0.1))*VLOOKUP(E134,Sheet4!$A$2:$E$15,4,0)/12</f>
        <v>80.3895833333333</v>
      </c>
      <c r="Y134" s="1" t="n">
        <f aca="false">(((20-N134)-1)^2)/2*VLOOKUP(E134,Sheet4!$A$2:$E$15,5,0)</f>
        <v>40.5</v>
      </c>
    </row>
    <row r="135" customFormat="false" ht="33" hidden="false" customHeight="false" outlineLevel="0" collapsed="false">
      <c r="A135" s="22" t="s">
        <v>186</v>
      </c>
      <c r="B135" s="30" t="s">
        <v>108</v>
      </c>
      <c r="C135" s="30"/>
      <c r="D135" s="7" t="s">
        <v>27</v>
      </c>
      <c r="E135" s="21" t="s">
        <v>52</v>
      </c>
      <c r="F135" s="9" t="n">
        <v>3339</v>
      </c>
      <c r="G135" s="10" t="s">
        <v>33</v>
      </c>
      <c r="H135" s="9" t="n">
        <v>166</v>
      </c>
      <c r="I135" s="9" t="n">
        <v>129</v>
      </c>
      <c r="J135" s="9" t="n">
        <v>171</v>
      </c>
      <c r="K135" s="9" t="n">
        <v>73</v>
      </c>
      <c r="L135" s="9" t="n">
        <v>436</v>
      </c>
      <c r="M135" s="9" t="n">
        <v>0</v>
      </c>
      <c r="N135" s="9" t="n">
        <v>11</v>
      </c>
      <c r="O135" s="9" t="n">
        <v>183</v>
      </c>
      <c r="P135" s="9" t="n">
        <v>33</v>
      </c>
      <c r="Q135" s="9" t="n">
        <v>52</v>
      </c>
      <c r="R135" s="11" t="n">
        <f aca="false">MAX(テーブル3[[#This Row],[火力]],(テーブル3[[#This Row],[雷装]]/2),テーブル3[[#This Row],[航空]])</f>
        <v>129</v>
      </c>
      <c r="S13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171</v>
      </c>
      <c r="T135" s="12" t="n">
        <f aca="false">IF(AND(テーブル3[[#This Row],[主火力]]=テーブル3[[#This Row],[火力]],テーブル3[[#This Row],[艦種]]="駆逐"),テーブル3[[#This Row],[主火力]]*1.5,テーブル3[[#This Row],[主火力]])</f>
        <v>129</v>
      </c>
      <c r="U135" s="12" t="n">
        <f aca="false">IF(AND(テーブル3[[#This Row],[艦種]]="駆逐",テーブル3[[#This Row],[副火力]]=テーブル3[[#This Row],[火力]]),テーブル3[[#This Row],[副火力]]*1.5,テーブル3[[#This Row],[副火力]])</f>
        <v>171</v>
      </c>
      <c r="V135" s="1" t="n">
        <f aca="false">((テーブル3[[#This Row],[主火力補正]]*4)+(テーブル3[[#This Row],[副火力補正]]*0.5))*((H135/3))/1000*VLOOKUP(E135,Sheet4!$A$2:$E$15,2,0)</f>
        <v>33.283</v>
      </c>
      <c r="W135" s="1" t="n">
        <f aca="false">(F135/IF(テーブル3[[#This Row],[装甲]]="軽",280,IF(テーブル3[[#This Row],[装甲]]="中",250,220)))*((テーブル3[[#This Row],[対空]]/400)+(K135*1.8)+(テーブル3[[#This Row],[速力]])+(Q135*0.1))*VLOOKUP(E135,Sheet4!$A$2:$E$15,3,0)/IF(OR(テーブル3[[#This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50.88695625</v>
      </c>
      <c r="X135" s="1" t="n">
        <f aca="false">((L135*3)+(テーブル3[[#This Row],[航空]]/15)+(O135/8)+(Q135*0.1))*VLOOKUP(E135,Sheet4!$A$2:$E$15,4,0)/12</f>
        <v>111.339583333333</v>
      </c>
      <c r="Y135" s="1" t="n">
        <f aca="false">(((20-N135)-1)^2)/2*VLOOKUP(E135,Sheet4!$A$2:$E$15,5,0)</f>
        <v>32</v>
      </c>
      <c r="Z135" s="11"/>
    </row>
    <row r="136" customFormat="false" ht="16.5" hidden="false" customHeight="false" outlineLevel="0" collapsed="false">
      <c r="A136" s="22" t="s">
        <v>187</v>
      </c>
      <c r="B136" s="30" t="s">
        <v>108</v>
      </c>
      <c r="C136" s="30"/>
      <c r="D136" s="32" t="s">
        <v>130</v>
      </c>
      <c r="E136" s="21" t="s">
        <v>52</v>
      </c>
      <c r="F136" s="9" t="n">
        <v>3237</v>
      </c>
      <c r="G136" s="10" t="s">
        <v>33</v>
      </c>
      <c r="H136" s="9" t="n">
        <v>182</v>
      </c>
      <c r="I136" s="9" t="n">
        <v>142</v>
      </c>
      <c r="J136" s="9" t="n">
        <v>207</v>
      </c>
      <c r="K136" s="9" t="n">
        <v>101</v>
      </c>
      <c r="L136" s="9" t="n">
        <v>281</v>
      </c>
      <c r="M136" s="9" t="n">
        <v>0</v>
      </c>
      <c r="N136" s="9" t="n">
        <v>8</v>
      </c>
      <c r="O136" s="9" t="n">
        <v>80</v>
      </c>
      <c r="P136" s="9" t="n">
        <v>35</v>
      </c>
      <c r="Q136" s="9" t="n">
        <v>82</v>
      </c>
      <c r="R136" s="11" t="n">
        <f aca="false">MAX(テーブル3[[#This Row],[火力]],(テーブル3[[#This Row],[雷装]]/2),テーブル3[[#This Row],[航空]])</f>
        <v>142</v>
      </c>
      <c r="S13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207</v>
      </c>
      <c r="T136" s="12" t="n">
        <f aca="false">IF(AND(テーブル3[[#This Row],[主火力]]=テーブル3[[#This Row],[火力]],テーブル3[[#This Row],[艦種]]="駆逐"),テーブル3[[#This Row],[主火力]]*1.5,テーブル3[[#This Row],[主火力]])</f>
        <v>142</v>
      </c>
      <c r="U136" s="12" t="n">
        <f aca="false">IF(AND(テーブル3[[#This Row],[艦種]]="駆逐",テーブル3[[#This Row],[副火力]]=テーブル3[[#This Row],[火力]]),テーブル3[[#This Row],[副火力]]*1.5,テーブル3[[#This Row],[副火力]])</f>
        <v>207</v>
      </c>
      <c r="V136" s="1" t="n">
        <f aca="false">((テーブル3[[#This Row],[主火力補正]]*4)+(テーブル3[[#This Row],[副火力補正]]*0.5))*((H136/3))/1000*VLOOKUP(E136,Sheet4!$A$2:$E$15,2,0)</f>
        <v>40.7376666666667</v>
      </c>
      <c r="W136" s="1" t="n">
        <f aca="false">(F136/IF(テーブル3[[#This Row],[装甲]]="軽",280,IF(テーブル3[[#This Row],[装甲]]="中",250,220)))*((テーブル3[[#This Row],[対空]]/400)+(K136*1.8)+(テーブル3[[#This Row],[速力]])+(Q136*0.1))*VLOOKUP(E136,Sheet4!$A$2:$E$15,3,0)/IF(OR(テーブル3[[#This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65.2320529017857</v>
      </c>
      <c r="X136" s="1" t="n">
        <f aca="false">((L136*3)+(テーブル3[[#This Row],[航空]]/15)+(O136/8)+(Q136*0.1))*VLOOKUP(E136,Sheet4!$A$2:$E$15,4,0)/12</f>
        <v>71.7666666666667</v>
      </c>
      <c r="Y136" s="1" t="n">
        <f aca="false">(((20-N136)-1)^2)/2*VLOOKUP(E136,Sheet4!$A$2:$E$15,5,0)</f>
        <v>60.5</v>
      </c>
    </row>
    <row r="137" customFormat="false" ht="16.5" hidden="false" customHeight="false" outlineLevel="0" collapsed="false">
      <c r="A137" s="5" t="s">
        <v>188</v>
      </c>
      <c r="B137" s="30" t="s">
        <v>108</v>
      </c>
      <c r="C137" s="30"/>
      <c r="D137" s="13" t="s">
        <v>31</v>
      </c>
      <c r="E137" s="15" t="s">
        <v>35</v>
      </c>
      <c r="F137" s="9" t="n">
        <v>4796</v>
      </c>
      <c r="G137" s="10" t="s">
        <v>29</v>
      </c>
      <c r="H137" s="9" t="n">
        <v>182</v>
      </c>
      <c r="I137" s="9" t="n">
        <v>0</v>
      </c>
      <c r="J137" s="9" t="n">
        <v>0</v>
      </c>
      <c r="K137" s="9" t="n">
        <v>83</v>
      </c>
      <c r="L137" s="9" t="n">
        <v>268</v>
      </c>
      <c r="M137" s="9" t="n">
        <v>310</v>
      </c>
      <c r="N137" s="9" t="n">
        <v>11</v>
      </c>
      <c r="O137" s="9" t="n">
        <v>109</v>
      </c>
      <c r="P137" s="9" t="n">
        <v>31</v>
      </c>
      <c r="Q137" s="9" t="n">
        <v>78</v>
      </c>
      <c r="R137" s="11" t="n">
        <f aca="false">MAX(テーブル3[[#This Row],[火力]],(テーブル3[[#This Row],[雷装]]/2),テーブル3[[#This Row],[航空]])</f>
        <v>310</v>
      </c>
      <c r="S13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37" s="12" t="n">
        <f aca="false">IF(AND(テーブル3[[#This Row],[主火力]]=テーブル3[[#This Row],[火力]],テーブル3[[#This Row],[艦種]]="駆逐"),テーブル3[[#This Row],[主火力]]*1.5,テーブル3[[#This Row],[主火力]])</f>
        <v>310</v>
      </c>
      <c r="U13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37" s="1" t="n">
        <f aca="false">((テーブル3[[#This Row],[主火力補正]]*4)+(テーブル3[[#This Row],[副火力補正]]*0.5))*((H137/3))/1000*VLOOKUP(E137,Sheet4!$A$2:$E$15,2,0)</f>
        <v>75.2266666666667</v>
      </c>
      <c r="W137" s="1" t="n">
        <f aca="false">(F137/IF(テーブル3[[#This Row],[装甲]]="軽",280,IF(テーブル3[[#This Row],[装甲]]="中",250,220)))*((テーブル3[[#This Row],[対空]]/400)+(K137*1.8)+(テーブル3[[#This Row],[速力]])+(Q137*0.1))*VLOOKUP(E137,Sheet4!$A$2:$E$15,3,0)/IF(OR(テーブル3[[#This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72.4656416</v>
      </c>
      <c r="X137" s="1" t="n">
        <f aca="false">((L137*3)+(テーブル3[[#This Row],[航空]]/15)+(O137/8)+(Q137*0.1))*VLOOKUP(E137,Sheet4!$A$2:$E$15,4,0)/12</f>
        <v>70.5076388888889</v>
      </c>
      <c r="Y137" s="1" t="n">
        <f aca="false">(((20-N137)-1)^2)/2*VLOOKUP(E137,Sheet4!$A$2:$E$15,5,0)</f>
        <v>32</v>
      </c>
    </row>
    <row r="138" customFormat="false" ht="16.5" hidden="false" customHeight="false" outlineLevel="0" collapsed="false">
      <c r="A138" s="22" t="s">
        <v>189</v>
      </c>
      <c r="B138" s="30" t="s">
        <v>108</v>
      </c>
      <c r="C138" s="30"/>
      <c r="D138" s="24" t="s">
        <v>61</v>
      </c>
      <c r="E138" s="15" t="s">
        <v>35</v>
      </c>
      <c r="F138" s="9" t="n">
        <v>3923</v>
      </c>
      <c r="G138" s="10" t="s">
        <v>29</v>
      </c>
      <c r="H138" s="9" t="n">
        <v>169</v>
      </c>
      <c r="I138" s="9" t="n">
        <v>0</v>
      </c>
      <c r="J138" s="9" t="n">
        <v>0</v>
      </c>
      <c r="K138" s="9" t="n">
        <v>42</v>
      </c>
      <c r="L138" s="9" t="n">
        <v>226</v>
      </c>
      <c r="M138" s="9" t="n">
        <v>251</v>
      </c>
      <c r="N138" s="9" t="n">
        <v>10</v>
      </c>
      <c r="O138" s="9" t="n">
        <v>103</v>
      </c>
      <c r="P138" s="9" t="n">
        <v>19</v>
      </c>
      <c r="Q138" s="9" t="n">
        <v>65</v>
      </c>
      <c r="R138" s="11" t="n">
        <f aca="false">MAX(テーブル3[[#This Row],[火力]],(テーブル3[[#This Row],[雷装]]/2),テーブル3[[#This Row],[航空]])</f>
        <v>251</v>
      </c>
      <c r="S13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38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13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38" s="1" t="n">
        <f aca="false">((テーブル3[[#This Row],[主火力補正]]*4)+(テーブル3[[#This Row],[副火力補正]]*0.5))*((H138/3))/1000*VLOOKUP(E138,Sheet4!$A$2:$E$15,2,0)</f>
        <v>56.5586666666667</v>
      </c>
      <c r="W138" s="1" t="n">
        <f aca="false">(F138/IF(テーブル3[[#This Row],[装甲]]="軽",280,IF(テーブル3[[#This Row],[装甲]]="中",250,220)))*((テーブル3[[#This Row],[対空]]/400)+(K138*1.8)+(テーブル3[[#This Row],[速力]])+(Q138*0.1))*VLOOKUP(E138,Sheet4!$A$2:$E$15,3,0)/IF(OR(テーブル3[[#This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31.9065436</v>
      </c>
      <c r="X138" s="1" t="n">
        <f aca="false">((L138*3)+(テーブル3[[#This Row],[航空]]/15)+(O138/8)+(Q138*0.1))*VLOOKUP(E138,Sheet4!$A$2:$E$15,4,0)/12</f>
        <v>59.5090277777778</v>
      </c>
      <c r="Y138" s="1" t="n">
        <f aca="false">(((20-N138)-1)^2)/2*VLOOKUP(E138,Sheet4!$A$2:$E$15,5,0)</f>
        <v>40.5</v>
      </c>
    </row>
    <row r="139" customFormat="false" ht="16.5" hidden="false" customHeight="false" outlineLevel="0" collapsed="false">
      <c r="A139" s="22" t="s">
        <v>190</v>
      </c>
      <c r="B139" s="30" t="s">
        <v>108</v>
      </c>
      <c r="C139" s="30"/>
      <c r="D139" s="13" t="s">
        <v>31</v>
      </c>
      <c r="E139" s="15" t="s">
        <v>35</v>
      </c>
      <c r="F139" s="9" t="n">
        <v>5008</v>
      </c>
      <c r="G139" s="10" t="s">
        <v>29</v>
      </c>
      <c r="H139" s="9" t="n">
        <v>199</v>
      </c>
      <c r="I139" s="9" t="n">
        <v>0</v>
      </c>
      <c r="J139" s="9" t="n">
        <v>0</v>
      </c>
      <c r="K139" s="9" t="n">
        <v>83</v>
      </c>
      <c r="L139" s="9" t="n">
        <v>276</v>
      </c>
      <c r="M139" s="9" t="n">
        <v>347</v>
      </c>
      <c r="N139" s="9" t="n">
        <v>11</v>
      </c>
      <c r="O139" s="9" t="n">
        <v>76</v>
      </c>
      <c r="P139" s="9" t="n">
        <v>31</v>
      </c>
      <c r="Q139" s="9" t="n">
        <v>65</v>
      </c>
      <c r="R139" s="11" t="n">
        <f aca="false">MAX(テーブル3[[#This Row],[火力]],(テーブル3[[#This Row],[雷装]]/2),テーブル3[[#This Row],[航空]])</f>
        <v>347</v>
      </c>
      <c r="S13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39" s="12" t="n">
        <f aca="false">IF(AND(テーブル3[[#This Row],[主火力]]=テーブル3[[#This Row],[火力]],テーブル3[[#This Row],[艦種]]="駆逐"),テーブル3[[#This Row],[主火力]]*1.5,テーブル3[[#This Row],[主火力]])</f>
        <v>347</v>
      </c>
      <c r="U13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39" s="1" t="n">
        <f aca="false">((テーブル3[[#This Row],[主火力補正]]*4)+(テーブル3[[#This Row],[副火力補正]]*0.5))*((H139/3))/1000*VLOOKUP(E139,Sheet4!$A$2:$E$15,2,0)</f>
        <v>92.0706666666667</v>
      </c>
      <c r="W139" s="1" t="n">
        <f aca="false">(F139/IF(テーブル3[[#This Row],[装甲]]="軽",280,IF(テーブル3[[#This Row],[装甲]]="中",250,220)))*((テーブル3[[#This Row],[対空]]/400)+(K139*1.8)+(テーブル3[[#This Row],[速力]])+(Q139*0.1))*VLOOKUP(E139,Sheet4!$A$2:$E$15,3,0)/IF(OR(テーブル3[[#This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75.1560576</v>
      </c>
      <c r="X139" s="1" t="n">
        <f aca="false">((L139*3)+(テーブル3[[#This Row],[航空]]/15)+(O139/8)+(Q139*0.1))*VLOOKUP(E139,Sheet4!$A$2:$E$15,4,0)/12</f>
        <v>72.2611111111111</v>
      </c>
      <c r="Y139" s="1" t="n">
        <f aca="false">(((20-N139)-1)^2)/2*VLOOKUP(E139,Sheet4!$A$2:$E$15,5,0)</f>
        <v>32</v>
      </c>
    </row>
    <row r="140" customFormat="false" ht="16.5" hidden="false" customHeight="false" outlineLevel="0" collapsed="false">
      <c r="A140" s="22" t="s">
        <v>191</v>
      </c>
      <c r="B140" s="0" t="s">
        <v>108</v>
      </c>
      <c r="D140" s="0" t="s">
        <v>31</v>
      </c>
      <c r="E140" s="15" t="s">
        <v>35</v>
      </c>
      <c r="F140" s="9" t="n">
        <v>4796</v>
      </c>
      <c r="G140" s="10" t="s">
        <v>29</v>
      </c>
      <c r="H140" s="9" t="n">
        <v>182</v>
      </c>
      <c r="I140" s="9" t="n">
        <v>0</v>
      </c>
      <c r="J140" s="9" t="n">
        <v>0</v>
      </c>
      <c r="K140" s="9" t="n">
        <v>83</v>
      </c>
      <c r="L140" s="9" t="n">
        <v>240</v>
      </c>
      <c r="M140" s="9" t="n">
        <v>330</v>
      </c>
      <c r="N140" s="9" t="n">
        <v>11</v>
      </c>
      <c r="O140" s="9" t="n">
        <v>109</v>
      </c>
      <c r="P140" s="0" t="n">
        <v>31</v>
      </c>
      <c r="Q140" s="0" t="n">
        <v>49</v>
      </c>
      <c r="R140" s="11" t="n">
        <f aca="false">MAX(テーブル3[[#This Row],[火力]],(テーブル3[[#This Row],[雷装]]/2),テーブル3[[#This Row],[航空]])</f>
        <v>330</v>
      </c>
      <c r="S14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0" s="12" t="n">
        <f aca="false">IF(AND(テーブル3[[#This Row],[主火力]]=テーブル3[[#This Row],[火力]],テーブル3[[#This Row],[艦種]]="駆逐"),テーブル3[[#This Row],[主火力]]*1.5,テーブル3[[#This Row],[主火力]])</f>
        <v>330</v>
      </c>
      <c r="U14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0" s="1" t="n">
        <f aca="false">((テーブル3[[#This Row],[主火力補正]]*4)+(テーブル3[[#This Row],[副火力補正]]*0.5))*((H140/3))/1000*VLOOKUP(E140,Sheet4!$A$2:$E$15,2,0)</f>
        <v>80.08</v>
      </c>
      <c r="W140" s="1" t="n">
        <f aca="false">(F140/IF(テーブル3[[#This Row],[装甲]]="軽",280,IF(テーブル3[[#This Row],[装甲]]="中",250,220)))*((テーブル3[[#This Row],[対空]]/400)+(K140*1.8)+(テーブル3[[#This Row],[速力]])+(Q140*0.1))*VLOOKUP(E140,Sheet4!$A$2:$E$15,3,0)/IF(OR(テーブル3[[#This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71.326112</v>
      </c>
      <c r="X140" s="1" t="n">
        <f aca="false">((L140*3)+(テーブル3[[#This Row],[航空]]/15)+(O140/8)+(Q140*0.1))*VLOOKUP(E140,Sheet4!$A$2:$E$15,4,0)/12</f>
        <v>63.3770833333333</v>
      </c>
      <c r="Y140" s="1" t="n">
        <f aca="false">(((20-N140)-1)^2)/2*VLOOKUP(E140,Sheet4!$A$2:$E$15,5,0)</f>
        <v>32</v>
      </c>
      <c r="Z140" s="11"/>
    </row>
    <row r="141" customFormat="false" ht="16.5" hidden="false" customHeight="false" outlineLevel="0" collapsed="false">
      <c r="A141" s="22" t="s">
        <v>192</v>
      </c>
      <c r="B141" s="30" t="s">
        <v>108</v>
      </c>
      <c r="C141" s="30"/>
      <c r="D141" s="32" t="s">
        <v>130</v>
      </c>
      <c r="E141" s="15" t="s">
        <v>35</v>
      </c>
      <c r="F141" s="9" t="n">
        <v>3953</v>
      </c>
      <c r="G141" s="10" t="s">
        <v>29</v>
      </c>
      <c r="H141" s="9" t="n">
        <v>179</v>
      </c>
      <c r="I141" s="9" t="n">
        <v>0</v>
      </c>
      <c r="J141" s="9" t="n">
        <v>0</v>
      </c>
      <c r="K141" s="9" t="n">
        <v>67</v>
      </c>
      <c r="L141" s="9" t="n">
        <v>252</v>
      </c>
      <c r="M141" s="9" t="n">
        <v>279</v>
      </c>
      <c r="N141" s="9" t="n">
        <v>9</v>
      </c>
      <c r="O141" s="9" t="n">
        <v>148</v>
      </c>
      <c r="P141" s="9" t="n">
        <v>18</v>
      </c>
      <c r="Q141" s="9" t="n">
        <v>78</v>
      </c>
      <c r="R141" s="11" t="n">
        <f aca="false">MAX(テーブル3[[#This Row],[火力]],(テーブル3[[#This Row],[雷装]]/2),テーブル3[[#This Row],[航空]])</f>
        <v>279</v>
      </c>
      <c r="S14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1" s="12" t="n">
        <f aca="false">IF(AND(テーブル3[[#This Row],[主火力]]=テーブル3[[#This Row],[火力]],テーブル3[[#This Row],[艦種]]="駆逐"),テーブル3[[#This Row],[主火力]]*1.5,テーブル3[[#This Row],[主火力]])</f>
        <v>279</v>
      </c>
      <c r="U14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1" s="1" t="n">
        <f aca="false">((テーブル3[[#This Row],[主火力補正]]*4)+(テーブル3[[#This Row],[副火力補正]]*0.5))*((H141/3))/1000*VLOOKUP(E141,Sheet4!$A$2:$E$15,2,0)</f>
        <v>66.588</v>
      </c>
      <c r="W141" s="1" t="n">
        <f aca="false">(F141/IF(テーブル3[[#This Row],[装甲]]="軽",280,IF(テーブル3[[#This Row],[装甲]]="中",250,220)))*((テーブル3[[#This Row],[対空]]/400)+(K141*1.8)+(テーブル3[[#This Row],[速力]])+(Q141*0.1))*VLOOKUP(E141,Sheet4!$A$2:$E$15,3,0)/IF(OR(テーブル3[[#This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46.4967672</v>
      </c>
      <c r="X141" s="1" t="n">
        <f aca="false">((L141*3)+(テーブル3[[#This Row],[航空]]/15)+(O141/8)+(Q141*0.1))*VLOOKUP(E141,Sheet4!$A$2:$E$15,4,0)/12</f>
        <v>66.7416666666667</v>
      </c>
      <c r="Y141" s="1" t="n">
        <f aca="false">(((20-N141)-1)^2)/2*VLOOKUP(E141,Sheet4!$A$2:$E$15,5,0)</f>
        <v>50</v>
      </c>
    </row>
    <row r="142" customFormat="false" ht="16.5" hidden="false" customHeight="false" outlineLevel="0" collapsed="false">
      <c r="A142" s="22" t="s">
        <v>193</v>
      </c>
      <c r="B142" s="30" t="s">
        <v>108</v>
      </c>
      <c r="C142" s="30"/>
      <c r="D142" s="32" t="s">
        <v>130</v>
      </c>
      <c r="E142" s="15" t="s">
        <v>35</v>
      </c>
      <c r="F142" s="9" t="n">
        <v>4460</v>
      </c>
      <c r="G142" s="10" t="s">
        <v>29</v>
      </c>
      <c r="H142" s="9" t="n">
        <v>123</v>
      </c>
      <c r="I142" s="9" t="n">
        <v>0</v>
      </c>
      <c r="J142" s="9" t="n">
        <v>0</v>
      </c>
      <c r="K142" s="9" t="n">
        <v>80</v>
      </c>
      <c r="L142" s="9" t="n">
        <v>245</v>
      </c>
      <c r="M142" s="9" t="n">
        <v>204</v>
      </c>
      <c r="N142" s="9" t="n">
        <v>9</v>
      </c>
      <c r="O142" s="9" t="n">
        <v>95</v>
      </c>
      <c r="P142" s="9" t="n">
        <v>15</v>
      </c>
      <c r="Q142" s="9" t="n">
        <v>32</v>
      </c>
      <c r="R142" s="11" t="n">
        <f aca="false">MAX(テーブル3[[#This Row],[火力]],(テーブル3[[#This Row],[雷装]]/2),テーブル3[[#This Row],[航空]])</f>
        <v>204</v>
      </c>
      <c r="S14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2" s="12" t="n">
        <f aca="false">IF(AND(テーブル3[[#This Row],[主火力]]=テーブル3[[#This Row],[火力]],テーブル3[[#This Row],[艦種]]="駆逐"),テーブル3[[#This Row],[主火力]]*1.5,テーブル3[[#This Row],[主火力]])</f>
        <v>204</v>
      </c>
      <c r="U14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2" s="1" t="n">
        <f aca="false">((テーブル3[[#This Row],[主火力補正]]*4)+(テーブル3[[#This Row],[副火力補正]]*0.5))*((H142/3))/1000*VLOOKUP(E142,Sheet4!$A$2:$E$15,2,0)</f>
        <v>33.456</v>
      </c>
      <c r="W142" s="1" t="n">
        <f aca="false">(F142/IF(テーブル3[[#This Row],[装甲]]="軽",280,IF(テーブル3[[#This Row],[装甲]]="中",250,220)))*((テーブル3[[#This Row],[対空]]/400)+(K142*1.8)+(テーブル3[[#This Row],[速力]])+(Q142*0.1))*VLOOKUP(E142,Sheet4!$A$2:$E$15,3,0)/IF(OR(テーブル3[[#This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58.0915</v>
      </c>
      <c r="X142" s="1" t="n">
        <f aca="false">((L142*3)+(テーブル3[[#This Row],[航空]]/15)+(O142/8)+(Q142*0.1))*VLOOKUP(E142,Sheet4!$A$2:$E$15,4,0)/12</f>
        <v>63.6395833333333</v>
      </c>
      <c r="Y142" s="1" t="n">
        <f aca="false">(((20-N142)-1)^2)/2*VLOOKUP(E142,Sheet4!$A$2:$E$15,5,0)</f>
        <v>50</v>
      </c>
    </row>
    <row r="143" customFormat="false" ht="16.5" hidden="false" customHeight="false" outlineLevel="0" collapsed="false">
      <c r="A143" s="22" t="s">
        <v>194</v>
      </c>
      <c r="B143" s="30" t="s">
        <v>108</v>
      </c>
      <c r="C143" s="30"/>
      <c r="D143" s="32" t="s">
        <v>130</v>
      </c>
      <c r="E143" s="15" t="s">
        <v>35</v>
      </c>
      <c r="F143" s="9" t="n">
        <v>4779</v>
      </c>
      <c r="G143" s="10" t="s">
        <v>29</v>
      </c>
      <c r="H143" s="9" t="n">
        <v>131</v>
      </c>
      <c r="I143" s="9" t="n">
        <v>0</v>
      </c>
      <c r="J143" s="9" t="n">
        <v>0</v>
      </c>
      <c r="K143" s="9" t="n">
        <v>73</v>
      </c>
      <c r="L143" s="9" t="n">
        <v>248</v>
      </c>
      <c r="M143" s="9" t="n">
        <v>240</v>
      </c>
      <c r="N143" s="9" t="n">
        <v>9</v>
      </c>
      <c r="O143" s="9" t="n">
        <v>107</v>
      </c>
      <c r="P143" s="9" t="n">
        <v>29</v>
      </c>
      <c r="Q143" s="9" t="n">
        <v>71</v>
      </c>
      <c r="R143" s="11" t="n">
        <f aca="false">MAX(テーブル3[[#This Row],[火力]],(テーブル3[[#This Row],[雷装]]/2),テーブル3[[#This Row],[航空]])</f>
        <v>240</v>
      </c>
      <c r="S14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3" s="12" t="n">
        <f aca="false">IF(AND(テーブル3[[#This Row],[主火力]]=テーブル3[[#This Row],[火力]],テーブル3[[#This Row],[艦種]]="駆逐"),テーブル3[[#This Row],[主火力]]*1.5,テーブル3[[#This Row],[主火力]])</f>
        <v>240</v>
      </c>
      <c r="U14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3" s="1" t="n">
        <f aca="false">((テーブル3[[#This Row],[主火力補正]]*4)+(テーブル3[[#This Row],[副火力補正]]*0.5))*((H143/3))/1000*VLOOKUP(E143,Sheet4!$A$2:$E$15,2,0)</f>
        <v>41.92</v>
      </c>
      <c r="W143" s="1" t="n">
        <f aca="false">(F143/IF(テーブル3[[#This Row],[装甲]]="軽",280,IF(テーブル3[[#This Row],[装甲]]="中",250,220)))*((テーブル3[[#This Row],[対空]]/400)+(K143*1.8)+(テーブル3[[#This Row],[速力]])+(Q143*0.1))*VLOOKUP(E143,Sheet4!$A$2:$E$15,3,0)/IF(OR(テーブル3[[#This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64.2756384</v>
      </c>
      <c r="X143" s="1" t="n">
        <f aca="false">((L143*3)+(テーブル3[[#This Row],[航空]]/15)+(O143/8)+(Q143*0.1))*VLOOKUP(E143,Sheet4!$A$2:$E$15,4,0)/12</f>
        <v>65.0395833333333</v>
      </c>
      <c r="Y143" s="1" t="n">
        <f aca="false">(((20-N143)-1)^2)/2*VLOOKUP(E143,Sheet4!$A$2:$E$15,5,0)</f>
        <v>50</v>
      </c>
      <c r="Z143" s="11"/>
    </row>
    <row r="144" customFormat="false" ht="16.5" hidden="false" customHeight="false" outlineLevel="0" collapsed="false">
      <c r="A144" s="22" t="s">
        <v>195</v>
      </c>
      <c r="B144" s="30" t="s">
        <v>108</v>
      </c>
      <c r="C144" s="20" t="s">
        <v>51</v>
      </c>
      <c r="D144" s="24" t="s">
        <v>61</v>
      </c>
      <c r="E144" s="14" t="s">
        <v>32</v>
      </c>
      <c r="F144" s="9" t="n">
        <v>1900</v>
      </c>
      <c r="G144" s="10" t="s">
        <v>33</v>
      </c>
      <c r="H144" s="9" t="n">
        <v>210</v>
      </c>
      <c r="I144" s="9" t="n">
        <v>101</v>
      </c>
      <c r="J144" s="9" t="n">
        <v>293</v>
      </c>
      <c r="K144" s="9" t="n">
        <v>187</v>
      </c>
      <c r="L144" s="9" t="n">
        <v>168</v>
      </c>
      <c r="M144" s="9" t="n">
        <v>0</v>
      </c>
      <c r="N144" s="9" t="n">
        <v>7</v>
      </c>
      <c r="O144" s="9" t="n">
        <v>181</v>
      </c>
      <c r="P144" s="9" t="n">
        <v>47</v>
      </c>
      <c r="Q144" s="9" t="n">
        <v>66</v>
      </c>
      <c r="R144" s="11" t="n">
        <f aca="false">MAX(テーブル3[[#This Row],[火力]],(テーブル3[[#This Row],[雷装]]/2),テーブル3[[#This Row],[航空]])</f>
        <v>146.5</v>
      </c>
      <c r="S14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101</v>
      </c>
      <c r="T144" s="12" t="n">
        <f aca="false">IF(AND(テーブル3[[#This Row],[主火力]]=テーブル3[[#This Row],[火力]],テーブル3[[#This Row],[艦種]]="駆逐"),テーブル3[[#This Row],[主火力]]*1.5,テーブル3[[#This Row],[主火力]])</f>
        <v>146.5</v>
      </c>
      <c r="U144" s="12" t="n">
        <f aca="false">IF(AND(テーブル3[[#This Row],[艦種]]="駆逐",テーブル3[[#This Row],[副火力]]=テーブル3[[#This Row],[火力]]),テーブル3[[#This Row],[副火力]]*1.5,テーブル3[[#This Row],[副火力]])</f>
        <v>151.5</v>
      </c>
      <c r="V144" s="1" t="n">
        <f aca="false">((テーブル3[[#This Row],[主火力補正]]*4)+(テーブル3[[#This Row],[副火力補正]]*0.5))*((H144/3))/1000*VLOOKUP(E144,Sheet4!$A$2:$E$15,2,0)</f>
        <v>46.3225</v>
      </c>
      <c r="W144" s="1" t="n">
        <f aca="false">(F144/IF(テーブル3[[#This Row],[装甲]]="軽",280,IF(テーブル3[[#This Row],[装甲]]="中",250,220)))*((テーブル3[[#This Row],[対空]]/400)+(K144*1.8)+(テーブル3[[#This Row],[速力]])+(Q144*0.1))*VLOOKUP(E144,Sheet4!$A$2:$E$15,3,0)/IF(OR(テーブル3[[#This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66.2658928571429</v>
      </c>
      <c r="X144" s="1" t="n">
        <f aca="false">((L144*3)+(テーブル3[[#This Row],[航空]]/15)+(O144/8)+(Q144*0.1))*VLOOKUP(E144,Sheet4!$A$2:$E$15,4,0)/12</f>
        <v>44.4354166666667</v>
      </c>
      <c r="Y144" s="1" t="n">
        <f aca="false">(((20-N144)-1)^2)/2*VLOOKUP(E144,Sheet4!$A$2:$E$15,5,0)</f>
        <v>72</v>
      </c>
      <c r="Z144" s="11"/>
    </row>
    <row r="145" customFormat="false" ht="16.5" hidden="false" customHeight="false" outlineLevel="0" collapsed="false">
      <c r="A145" s="22" t="s">
        <v>196</v>
      </c>
      <c r="B145" s="30" t="s">
        <v>108</v>
      </c>
      <c r="C145" s="30"/>
      <c r="D145" s="24" t="s">
        <v>61</v>
      </c>
      <c r="E145" s="15" t="s">
        <v>35</v>
      </c>
      <c r="F145" s="9" t="n">
        <v>4691</v>
      </c>
      <c r="G145" s="10" t="s">
        <v>29</v>
      </c>
      <c r="H145" s="9" t="n">
        <v>182</v>
      </c>
      <c r="I145" s="9" t="n">
        <v>0</v>
      </c>
      <c r="J145" s="9" t="n">
        <v>0</v>
      </c>
      <c r="K145" s="9" t="n">
        <v>66</v>
      </c>
      <c r="L145" s="9" t="n">
        <v>257</v>
      </c>
      <c r="M145" s="9" t="n">
        <v>280</v>
      </c>
      <c r="N145" s="9" t="n">
        <v>10</v>
      </c>
      <c r="O145" s="9" t="n">
        <v>100</v>
      </c>
      <c r="P145" s="9" t="n">
        <v>16</v>
      </c>
      <c r="Q145" s="9" t="n">
        <v>68</v>
      </c>
      <c r="R145" s="11" t="n">
        <f aca="false">MAX(テーブル3[[#This Row],[火力]],(テーブル3[[#This Row],[雷装]]/2),テーブル3[[#This Row],[航空]])</f>
        <v>280</v>
      </c>
      <c r="S14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5" s="12" t="n">
        <f aca="false">IF(AND(テーブル3[[#This Row],[主火力]]=テーブル3[[#This Row],[火力]],テーブル3[[#This Row],[艦種]]="駆逐"),テーブル3[[#This Row],[主火力]]*1.5,テーブル3[[#This Row],[主火力]])</f>
        <v>280</v>
      </c>
      <c r="U14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5" s="1" t="n">
        <f aca="false">((テーブル3[[#This Row],[主火力補正]]*4)+(テーブル3[[#This Row],[副火力補正]]*0.5))*((H145/3))/1000*VLOOKUP(E145,Sheet4!$A$2:$E$15,2,0)</f>
        <v>67.9466666666667</v>
      </c>
      <c r="W145" s="1" t="n">
        <f aca="false">(F145/IF(テーブル3[[#This Row],[装甲]]="軽",280,IF(テーブル3[[#This Row],[装甲]]="中",250,220)))*((テーブル3[[#This Row],[対空]]/400)+(K145*1.8)+(テーブル3[[#This Row],[速力]])+(Q145*0.1))*VLOOKUP(E145,Sheet4!$A$2:$E$15,3,0)/IF(OR(テーブル3[[#This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53.3807654</v>
      </c>
      <c r="X145" s="1" t="n">
        <f aca="false">((L145*3)+(テーブル3[[#This Row],[航空]]/15)+(O145/8)+(Q145*0.1))*VLOOKUP(E145,Sheet4!$A$2:$E$15,4,0)/12</f>
        <v>67.4138888888889</v>
      </c>
      <c r="Y145" s="1" t="n">
        <f aca="false">(((20-N145)-1)^2)/2*VLOOKUP(E145,Sheet4!$A$2:$E$15,5,0)</f>
        <v>40.5</v>
      </c>
      <c r="Z145" s="11"/>
    </row>
    <row r="146" customFormat="false" ht="16.5" hidden="false" customHeight="false" outlineLevel="0" collapsed="false">
      <c r="A146" s="22" t="s">
        <v>197</v>
      </c>
      <c r="B146" s="30" t="s">
        <v>108</v>
      </c>
      <c r="C146" s="20" t="s">
        <v>51</v>
      </c>
      <c r="D146" s="24" t="s">
        <v>61</v>
      </c>
      <c r="E146" s="14" t="s">
        <v>32</v>
      </c>
      <c r="F146" s="9" t="n">
        <v>1900</v>
      </c>
      <c r="G146" s="10" t="s">
        <v>33</v>
      </c>
      <c r="H146" s="9" t="n">
        <v>210</v>
      </c>
      <c r="I146" s="9" t="n">
        <v>101</v>
      </c>
      <c r="J146" s="9" t="n">
        <v>293</v>
      </c>
      <c r="K146" s="9" t="n">
        <v>187</v>
      </c>
      <c r="L146" s="9" t="n">
        <v>168</v>
      </c>
      <c r="M146" s="9" t="n">
        <v>0</v>
      </c>
      <c r="N146" s="9" t="n">
        <v>7</v>
      </c>
      <c r="O146" s="9" t="n">
        <v>181</v>
      </c>
      <c r="P146" s="9" t="n">
        <v>47</v>
      </c>
      <c r="Q146" s="9" t="n">
        <v>63</v>
      </c>
      <c r="R146" s="11" t="n">
        <f aca="false">MAX(テーブル3[[#This Row],[火力]],(テーブル3[[#This Row],[雷装]]/2),テーブル3[[#This Row],[航空]])</f>
        <v>146.5</v>
      </c>
      <c r="S14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101</v>
      </c>
      <c r="T146" s="12" t="n">
        <f aca="false">IF(AND(テーブル3[[#This Row],[主火力]]=テーブル3[[#This Row],[火力]],テーブル3[[#This Row],[艦種]]="駆逐"),テーブル3[[#This Row],[主火力]]*1.5,テーブル3[[#This Row],[主火力]])</f>
        <v>146.5</v>
      </c>
      <c r="U146" s="12" t="n">
        <f aca="false">IF(AND(テーブル3[[#This Row],[艦種]]="駆逐",テーブル3[[#This Row],[副火力]]=テーブル3[[#This Row],[火力]]),テーブル3[[#This Row],[副火力]]*1.5,テーブル3[[#This Row],[副火力]])</f>
        <v>151.5</v>
      </c>
      <c r="V146" s="1" t="n">
        <f aca="false">((テーブル3[[#This Row],[主火力補正]]*4)+(テーブル3[[#This Row],[副火力補正]]*0.5))*((H146/3))/1000*VLOOKUP(E146,Sheet4!$A$2:$E$15,2,0)</f>
        <v>46.3225</v>
      </c>
      <c r="W146" s="1" t="n">
        <f aca="false">(F146/IF(テーブル3[[#This Row],[装甲]]="軽",280,IF(テーブル3[[#This Row],[装甲]]="中",250,220)))*((テーブル3[[#This Row],[対空]]/400)+(K146*1.8)+(テーブル3[[#This Row],[速力]])+(Q146*0.1))*VLOOKUP(E146,Sheet4!$A$2:$E$15,3,0)/IF(OR(テーブル3[[#This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66.215</v>
      </c>
      <c r="X146" s="1" t="n">
        <f aca="false">((L146*3)+(テーブル3[[#This Row],[航空]]/15)+(O146/8)+(Q146*0.1))*VLOOKUP(E146,Sheet4!$A$2:$E$15,4,0)/12</f>
        <v>44.4104166666667</v>
      </c>
      <c r="Y146" s="1" t="n">
        <f aca="false">(((20-N146)-1)^2)/2*VLOOKUP(E146,Sheet4!$A$2:$E$15,5,0)</f>
        <v>72</v>
      </c>
      <c r="Z146" s="11"/>
    </row>
    <row r="147" customFormat="false" ht="33" hidden="false" customHeight="false" outlineLevel="0" collapsed="false">
      <c r="A147" s="22" t="s">
        <v>198</v>
      </c>
      <c r="B147" s="30" t="s">
        <v>108</v>
      </c>
      <c r="C147" s="30"/>
      <c r="D147" s="7" t="s">
        <v>27</v>
      </c>
      <c r="E147" s="8" t="s">
        <v>28</v>
      </c>
      <c r="F147" s="9" t="n">
        <v>5720</v>
      </c>
      <c r="G147" s="10" t="s">
        <v>29</v>
      </c>
      <c r="H147" s="9" t="n">
        <v>114</v>
      </c>
      <c r="I147" s="9" t="n">
        <v>0</v>
      </c>
      <c r="J147" s="9" t="n">
        <v>0</v>
      </c>
      <c r="K147" s="9" t="n">
        <v>35</v>
      </c>
      <c r="L147" s="9" t="n">
        <v>294</v>
      </c>
      <c r="M147" s="9" t="n">
        <v>389</v>
      </c>
      <c r="N147" s="9" t="n">
        <v>13</v>
      </c>
      <c r="O147" s="9" t="n">
        <v>0</v>
      </c>
      <c r="P147" s="9" t="n">
        <v>33</v>
      </c>
      <c r="Q147" s="9" t="n">
        <v>68</v>
      </c>
      <c r="R147" s="11" t="n">
        <f aca="false">MAX(テーブル3[[#This Row],[火力]],(テーブル3[[#This Row],[雷装]]/2),テーブル3[[#This Row],[航空]])</f>
        <v>389</v>
      </c>
      <c r="S14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7" s="12" t="n">
        <f aca="false">IF(AND(テーブル3[[#This Row],[主火力]]=テーブル3[[#This Row],[火力]],テーブル3[[#This Row],[艦種]]="駆逐"),テーブル3[[#This Row],[主火力]]*1.5,テーブル3[[#This Row],[主火力]])</f>
        <v>389</v>
      </c>
      <c r="U14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7" s="1" t="n">
        <f aca="false">((テーブル3[[#This Row],[主火力補正]]*4)+(テーブル3[[#This Row],[副火力補正]]*0.5))*((H147/3))/1000*VLOOKUP(E147,Sheet4!$A$2:$E$15,2,0)</f>
        <v>59.128</v>
      </c>
      <c r="W147" s="1" t="n">
        <f aca="false">(F147/IF(テーブル3[[#This Row],[装甲]]="軽",280,IF(テーブル3[[#This Row],[装甲]]="中",250,220)))*((テーブル3[[#This Row],[対空]]/400)+(K147*1.8)+(テーブル3[[#This Row],[速力]])+(Q147*0.1))*VLOOKUP(E147,Sheet4!$A$2:$E$15,3,0)/IF(OR(テーブル3[[#This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47.377616</v>
      </c>
      <c r="X147" s="1" t="n">
        <f aca="false">((L147*3)+(テーブル3[[#This Row],[航空]]/15)+(O147/8)+(Q147*0.1))*VLOOKUP(E147,Sheet4!$A$2:$E$15,4,0)/12</f>
        <v>76.2277777777778</v>
      </c>
      <c r="Y147" s="1" t="n">
        <f aca="false">(((20-N147)-1)^2)/2*VLOOKUP(E147,Sheet4!$A$2:$E$15,5,0)</f>
        <v>18</v>
      </c>
      <c r="Z147" s="11"/>
    </row>
    <row r="148" customFormat="false" ht="33" hidden="false" customHeight="false" outlineLevel="0" collapsed="false">
      <c r="A148" s="22" t="s">
        <v>199</v>
      </c>
      <c r="B148" s="30" t="s">
        <v>108</v>
      </c>
      <c r="C148" s="30"/>
      <c r="D148" s="7" t="s">
        <v>27</v>
      </c>
      <c r="E148" s="8" t="s">
        <v>28</v>
      </c>
      <c r="F148" s="9" t="n">
        <v>6647</v>
      </c>
      <c r="G148" s="10" t="s">
        <v>29</v>
      </c>
      <c r="H148" s="9" t="n">
        <v>131</v>
      </c>
      <c r="I148" s="9" t="n">
        <v>0</v>
      </c>
      <c r="J148" s="9" t="n">
        <v>0</v>
      </c>
      <c r="K148" s="9" t="n">
        <v>54</v>
      </c>
      <c r="L148" s="9" t="n">
        <v>331</v>
      </c>
      <c r="M148" s="9" t="n">
        <v>433</v>
      </c>
      <c r="N148" s="9" t="n">
        <v>13</v>
      </c>
      <c r="O148" s="9" t="n">
        <v>0</v>
      </c>
      <c r="P148" s="9" t="n">
        <v>33</v>
      </c>
      <c r="Q148" s="9" t="n">
        <v>90</v>
      </c>
      <c r="R148" s="11" t="n">
        <f aca="false">MAX(テーブル3[[#This Row],[火力]],(テーブル3[[#This Row],[雷装]]/2),テーブル3[[#This Row],[航空]])</f>
        <v>433</v>
      </c>
      <c r="S14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8" s="12" t="n">
        <f aca="false">IF(AND(テーブル3[[#This Row],[主火力]]=テーブル3[[#This Row],[火力]],テーブル3[[#This Row],[艦種]]="駆逐"),テーブル3[[#This Row],[主火力]]*1.5,テーブル3[[#This Row],[主火力]])</f>
        <v>433</v>
      </c>
      <c r="U14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8" s="1" t="n">
        <f aca="false">((テーブル3[[#This Row],[主火力補正]]*4)+(テーブル3[[#This Row],[副火力補正]]*0.5))*((H148/3))/1000*VLOOKUP(E148,Sheet4!$A$2:$E$15,2,0)</f>
        <v>75.6306666666667</v>
      </c>
      <c r="W148" s="1" t="n">
        <f aca="false">(F148/IF(テーブル3[[#This Row],[装甲]]="軽",280,IF(テーブル3[[#This Row],[装甲]]="中",250,220)))*((テーブル3[[#This Row],[対空]]/400)+(K148*1.8)+(テーブル3[[#This Row],[速力]])+(Q148*0.1))*VLOOKUP(E148,Sheet4!$A$2:$E$15,3,0)/IF(OR(テーブル3[[#This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74.4610234</v>
      </c>
      <c r="X148" s="1" t="n">
        <f aca="false">((L148*3)+(テーブル3[[#This Row],[航空]]/15)+(O148/8)+(Q148*0.1))*VLOOKUP(E148,Sheet4!$A$2:$E$15,4,0)/12</f>
        <v>85.9055555555556</v>
      </c>
      <c r="Y148" s="1" t="n">
        <f aca="false">(((20-N148)-1)^2)/2*VLOOKUP(E148,Sheet4!$A$2:$E$15,5,0)</f>
        <v>18</v>
      </c>
      <c r="Z148" s="11"/>
    </row>
    <row r="149" customFormat="false" ht="33" hidden="false" customHeight="false" outlineLevel="0" collapsed="false">
      <c r="A149" s="22" t="s">
        <v>200</v>
      </c>
      <c r="B149" s="30" t="s">
        <v>108</v>
      </c>
      <c r="C149" s="30"/>
      <c r="D149" s="7" t="s">
        <v>27</v>
      </c>
      <c r="E149" s="8" t="s">
        <v>28</v>
      </c>
      <c r="F149" s="9" t="n">
        <v>6193</v>
      </c>
      <c r="G149" s="10" t="s">
        <v>29</v>
      </c>
      <c r="H149" s="9" t="n">
        <v>132</v>
      </c>
      <c r="I149" s="9" t="n">
        <v>0</v>
      </c>
      <c r="J149" s="9" t="n">
        <v>0</v>
      </c>
      <c r="K149" s="9" t="n">
        <v>62</v>
      </c>
      <c r="L149" s="9" t="n">
        <v>329</v>
      </c>
      <c r="M149" s="9" t="n">
        <v>429</v>
      </c>
      <c r="N149" s="9" t="n">
        <v>13</v>
      </c>
      <c r="O149" s="9" t="n">
        <v>0</v>
      </c>
      <c r="P149" s="9" t="n">
        <v>32</v>
      </c>
      <c r="Q149" s="9" t="n">
        <v>93</v>
      </c>
      <c r="R149" s="11" t="n">
        <f aca="false">MAX(テーブル3[[#This Row],[火力]],(テーブル3[[#This Row],[雷装]]/2),テーブル3[[#This Row],[航空]])</f>
        <v>429</v>
      </c>
      <c r="S14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49" s="12" t="n">
        <f aca="false">IF(AND(テーブル3[[#This Row],[主火力]]=テーブル3[[#This Row],[火力]],テーブル3[[#This Row],[艦種]]="駆逐"),テーブル3[[#This Row],[主火力]]*1.5,テーブル3[[#This Row],[主火力]])</f>
        <v>429</v>
      </c>
      <c r="U14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49" s="1" t="n">
        <f aca="false">((テーブル3[[#This Row],[主火力補正]]*4)+(テーブル3[[#This Row],[副火力補正]]*0.5))*((H149/3))/1000*VLOOKUP(E149,Sheet4!$A$2:$E$15,2,0)</f>
        <v>75.504</v>
      </c>
      <c r="W149" s="1" t="n">
        <f aca="false">(F149/IF(テーブル3[[#This Row],[装甲]]="軽",280,IF(テーブル3[[#This Row],[装甲]]="中",250,220)))*((テーブル3[[#This Row],[対空]]/400)+(K149*1.8)+(テーブル3[[#This Row],[速力]])+(Q149*0.1))*VLOOKUP(E149,Sheet4!$A$2:$E$15,3,0)/IF(OR(テーブル3[[#This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76.1602754</v>
      </c>
      <c r="X149" s="1" t="n">
        <f aca="false">((L149*3)+(テーブル3[[#This Row],[航空]]/15)+(O149/8)+(Q149*0.1))*VLOOKUP(E149,Sheet4!$A$2:$E$15,4,0)/12</f>
        <v>85.4083333333334</v>
      </c>
      <c r="Y149" s="1" t="n">
        <f aca="false">(((20-N149)-1)^2)/2*VLOOKUP(E149,Sheet4!$A$2:$E$15,5,0)</f>
        <v>18</v>
      </c>
      <c r="Z149" s="11"/>
    </row>
    <row r="150" customFormat="false" ht="16.5" hidden="false" customHeight="false" outlineLevel="0" collapsed="false">
      <c r="A150" s="22" t="s">
        <v>201</v>
      </c>
      <c r="B150" s="30" t="s">
        <v>108</v>
      </c>
      <c r="C150" s="30"/>
      <c r="D150" s="13" t="s">
        <v>31</v>
      </c>
      <c r="E150" s="8" t="s">
        <v>28</v>
      </c>
      <c r="F150" s="9" t="n">
        <v>6912</v>
      </c>
      <c r="G150" s="10" t="s">
        <v>29</v>
      </c>
      <c r="H150" s="9" t="n">
        <v>110</v>
      </c>
      <c r="I150" s="9" t="n">
        <v>0</v>
      </c>
      <c r="J150" s="9" t="n">
        <v>0</v>
      </c>
      <c r="K150" s="9" t="n">
        <v>57</v>
      </c>
      <c r="L150" s="9" t="n">
        <v>303</v>
      </c>
      <c r="M150" s="9" t="n">
        <v>397</v>
      </c>
      <c r="N150" s="9" t="n">
        <v>12</v>
      </c>
      <c r="O150" s="9" t="n">
        <v>0</v>
      </c>
      <c r="P150" s="9" t="n">
        <v>33</v>
      </c>
      <c r="Q150" s="9" t="n">
        <v>66</v>
      </c>
      <c r="R150" s="11" t="n">
        <f aca="false">MAX(テーブル3[[#This Row],[火力]],(テーブル3[[#This Row],[雷装]]/2),テーブル3[[#This Row],[航空]])</f>
        <v>397</v>
      </c>
      <c r="S15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0" s="12" t="n">
        <f aca="false">IF(AND(テーブル3[[#This Row],[主火力]]=テーブル3[[#This Row],[火力]],テーブル3[[#This Row],[艦種]]="駆逐"),テーブル3[[#This Row],[主火力]]*1.5,テーブル3[[#This Row],[主火力]])</f>
        <v>397</v>
      </c>
      <c r="U15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0" s="1" t="n">
        <f aca="false">((テーブル3[[#This Row],[主火力補正]]*4)+(テーブル3[[#This Row],[副火力補正]]*0.5))*((H150/3))/1000*VLOOKUP(E150,Sheet4!$A$2:$E$15,2,0)</f>
        <v>58.2266666666667</v>
      </c>
      <c r="W150" s="1" t="n">
        <f aca="false">(F150/IF(テーブル3[[#This Row],[装甲]]="軽",280,IF(テーブル3[[#This Row],[装甲]]="中",250,220)))*((テーブル3[[#This Row],[対空]]/400)+(K150*1.8)+(テーブル3[[#This Row],[速力]])+(Q150*0.1))*VLOOKUP(E150,Sheet4!$A$2:$E$15,3,0)/IF(OR(テーブル3[[#This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79.0497792</v>
      </c>
      <c r="X150" s="1" t="n">
        <f aca="false">((L150*3)+(テーブル3[[#This Row],[航空]]/15)+(O150/8)+(Q150*0.1))*VLOOKUP(E150,Sheet4!$A$2:$E$15,4,0)/12</f>
        <v>78.5055555555556</v>
      </c>
      <c r="Y150" s="1" t="n">
        <f aca="false">(((20-N150)-1)^2)/2*VLOOKUP(E150,Sheet4!$A$2:$E$15,5,0)</f>
        <v>24.5</v>
      </c>
      <c r="Z150" s="11"/>
    </row>
    <row r="151" customFormat="false" ht="33" hidden="false" customHeight="false" outlineLevel="0" collapsed="false">
      <c r="A151" s="5" t="s">
        <v>202</v>
      </c>
      <c r="B151" s="30" t="s">
        <v>108</v>
      </c>
      <c r="C151" s="30"/>
      <c r="D151" s="7" t="s">
        <v>27</v>
      </c>
      <c r="E151" s="8" t="s">
        <v>28</v>
      </c>
      <c r="F151" s="9" t="n">
        <v>6647</v>
      </c>
      <c r="G151" s="10" t="s">
        <v>29</v>
      </c>
      <c r="H151" s="9" t="n">
        <v>131</v>
      </c>
      <c r="I151" s="9" t="n">
        <v>0</v>
      </c>
      <c r="J151" s="9" t="n">
        <v>0</v>
      </c>
      <c r="K151" s="9" t="n">
        <v>54</v>
      </c>
      <c r="L151" s="9" t="n">
        <v>331</v>
      </c>
      <c r="M151" s="9" t="n">
        <v>430</v>
      </c>
      <c r="N151" s="9" t="n">
        <v>13</v>
      </c>
      <c r="O151" s="9" t="n">
        <v>0</v>
      </c>
      <c r="P151" s="9" t="n">
        <v>33</v>
      </c>
      <c r="Q151" s="9" t="n">
        <v>83</v>
      </c>
      <c r="R151" s="11" t="n">
        <f aca="false">MAX(テーブル3[[#This Row],[火力]],(テーブル3[[#This Row],[雷装]]/2),テーブル3[[#This Row],[航空]])</f>
        <v>430</v>
      </c>
      <c r="S15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1" s="12" t="n">
        <f aca="false">IF(AND(テーブル3[[#This Row],[主火力]]=テーブル3[[#This Row],[火力]],テーブル3[[#This Row],[艦種]]="駆逐"),テーブル3[[#This Row],[主火力]]*1.5,テーブル3[[#This Row],[主火力]])</f>
        <v>430</v>
      </c>
      <c r="U15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1" s="1" t="n">
        <f aca="false">((テーブル3[[#This Row],[主火力補正]]*4)+(テーブル3[[#This Row],[副火力補正]]*0.5))*((H151/3))/1000*VLOOKUP(E151,Sheet4!$A$2:$E$15,2,0)</f>
        <v>75.1066666666667</v>
      </c>
      <c r="W151" s="1" t="n">
        <f aca="false">(F151/IF(テーブル3[[#This Row],[装甲]]="軽",280,IF(テーブル3[[#This Row],[装甲]]="中",250,220)))*((テーブル3[[#This Row],[対空]]/400)+(K151*1.8)+(テーブル3[[#This Row],[速力]])+(Q151*0.1))*VLOOKUP(E151,Sheet4!$A$2:$E$15,3,0)/IF(OR(テーブル3[[#This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74.0887914</v>
      </c>
      <c r="X151" s="1" t="n">
        <f aca="false">((L151*3)+(テーブル3[[#This Row],[航空]]/15)+(O151/8)+(Q151*0.1))*VLOOKUP(E151,Sheet4!$A$2:$E$15,4,0)/12</f>
        <v>85.8305555555556</v>
      </c>
      <c r="Y151" s="1" t="n">
        <f aca="false">(((20-N151)-1)^2)/2*VLOOKUP(E151,Sheet4!$A$2:$E$15,5,0)</f>
        <v>18</v>
      </c>
      <c r="Z151" s="11"/>
    </row>
    <row r="152" customFormat="false" ht="33" hidden="false" customHeight="false" outlineLevel="0" collapsed="false">
      <c r="A152" s="22" t="s">
        <v>203</v>
      </c>
      <c r="B152" s="30" t="s">
        <v>108</v>
      </c>
      <c r="C152" s="30"/>
      <c r="D152" s="7" t="s">
        <v>27</v>
      </c>
      <c r="E152" s="8" t="s">
        <v>28</v>
      </c>
      <c r="F152" s="9" t="n">
        <v>6610</v>
      </c>
      <c r="G152" s="10" t="s">
        <v>29</v>
      </c>
      <c r="H152" s="9" t="n">
        <v>131</v>
      </c>
      <c r="I152" s="9" t="n">
        <v>0</v>
      </c>
      <c r="J152" s="9" t="n">
        <v>0</v>
      </c>
      <c r="K152" s="9" t="n">
        <v>54</v>
      </c>
      <c r="L152" s="9" t="n">
        <v>309</v>
      </c>
      <c r="M152" s="9" t="n">
        <v>425</v>
      </c>
      <c r="N152" s="9" t="n">
        <v>13</v>
      </c>
      <c r="O152" s="9" t="n">
        <v>0</v>
      </c>
      <c r="P152" s="9" t="n">
        <v>33</v>
      </c>
      <c r="Q152" s="9" t="n">
        <v>35</v>
      </c>
      <c r="R152" s="11" t="n">
        <f aca="false">MAX(テーブル3[[#This Row],[火力]],(テーブル3[[#This Row],[雷装]]/2),テーブル3[[#This Row],[航空]])</f>
        <v>425</v>
      </c>
      <c r="S15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2" s="12" t="n">
        <f aca="false">IF(AND(テーブル3[[#This Row],[主火力]]=テーブル3[[#This Row],[火力]],テーブル3[[#This Row],[艦種]]="駆逐"),テーブル3[[#This Row],[主火力]]*1.5,テーブル3[[#This Row],[主火力]])</f>
        <v>425</v>
      </c>
      <c r="U15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2" s="1" t="n">
        <f aca="false">((テーブル3[[#This Row],[主火力補正]]*4)+(テーブル3[[#This Row],[副火力補正]]*0.5))*((H152/3))/1000*VLOOKUP(E152,Sheet4!$A$2:$E$15,2,0)</f>
        <v>74.2333333333333</v>
      </c>
      <c r="W152" s="1" t="n">
        <f aca="false">(F152/IF(テーブル3[[#This Row],[装甲]]="軽",280,IF(テーブル3[[#This Row],[装甲]]="中",250,220)))*((テーブル3[[#This Row],[対空]]/400)+(K152*1.8)+(テーブル3[[#This Row],[速力]])+(Q152*0.1))*VLOOKUP(E152,Sheet4!$A$2:$E$15,3,0)/IF(OR(テーブル3[[#This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71.109058</v>
      </c>
      <c r="X152" s="1" t="n">
        <f aca="false">((L152*3)+(テーブル3[[#This Row],[航空]]/15)+(O152/8)+(Q152*0.1))*VLOOKUP(E152,Sheet4!$A$2:$E$15,4,0)/12</f>
        <v>79.9027777777778</v>
      </c>
      <c r="Y152" s="1" t="n">
        <f aca="false">(((20-N152)-1)^2)/2*VLOOKUP(E152,Sheet4!$A$2:$E$15,5,0)</f>
        <v>18</v>
      </c>
      <c r="Z152" s="11"/>
    </row>
    <row r="153" customFormat="false" ht="16.5" hidden="false" customHeight="false" outlineLevel="0" collapsed="false">
      <c r="A153" s="22" t="s">
        <v>204</v>
      </c>
      <c r="B153" s="30" t="s">
        <v>108</v>
      </c>
      <c r="C153" s="30"/>
      <c r="D153" s="13" t="s">
        <v>31</v>
      </c>
      <c r="E153" s="8" t="s">
        <v>28</v>
      </c>
      <c r="F153" s="9" t="n">
        <v>5823</v>
      </c>
      <c r="G153" s="10" t="s">
        <v>29</v>
      </c>
      <c r="H153" s="9" t="n">
        <v>121</v>
      </c>
      <c r="I153" s="9" t="n">
        <v>0</v>
      </c>
      <c r="J153" s="9" t="n">
        <v>0</v>
      </c>
      <c r="K153" s="9" t="n">
        <v>54</v>
      </c>
      <c r="L153" s="9" t="n">
        <v>307</v>
      </c>
      <c r="M153" s="9" t="n">
        <v>401</v>
      </c>
      <c r="N153" s="9" t="n">
        <v>12</v>
      </c>
      <c r="O153" s="9" t="n">
        <v>0</v>
      </c>
      <c r="P153" s="9" t="n">
        <v>32</v>
      </c>
      <c r="Q153" s="9" t="n">
        <v>15</v>
      </c>
      <c r="R153" s="11" t="n">
        <f aca="false">MAX(テーブル3[[#This Row],[火力]],(テーブル3[[#This Row],[雷装]]/2),テーブル3[[#This Row],[航空]])</f>
        <v>401</v>
      </c>
      <c r="S15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3" s="12" t="n">
        <f aca="false">IF(AND(テーブル3[[#This Row],[主火力]]=テーブル3[[#This Row],[火力]],テーブル3[[#This Row],[艦種]]="駆逐"),テーブル3[[#This Row],[主火力]]*1.5,テーブル3[[#This Row],[主火力]])</f>
        <v>401</v>
      </c>
      <c r="U15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3" s="1" t="n">
        <f aca="false">((テーブル3[[#This Row],[主火力補正]]*4)+(テーブル3[[#This Row],[副火力補正]]*0.5))*((H153/3))/1000*VLOOKUP(E153,Sheet4!$A$2:$E$15,2,0)</f>
        <v>64.6946666666667</v>
      </c>
      <c r="W153" s="1" t="n">
        <f aca="false">(F153/IF(テーブル3[[#This Row],[装甲]]="軽",280,IF(テーブル3[[#This Row],[装甲]]="中",250,220)))*((テーブル3[[#This Row],[対空]]/400)+(K153*1.8)+(テーブル3[[#This Row],[速力]])+(Q153*0.1))*VLOOKUP(E153,Sheet4!$A$2:$E$15,3,0)/IF(OR(テーブル3[[#This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61.2428202</v>
      </c>
      <c r="X153" s="1" t="n">
        <f aca="false">((L153*3)+(テーブル3[[#This Row],[航空]]/15)+(O153/8)+(Q153*0.1))*VLOOKUP(E153,Sheet4!$A$2:$E$15,4,0)/12</f>
        <v>79.1027777777778</v>
      </c>
      <c r="Y153" s="1" t="n">
        <f aca="false">(((20-N153)-1)^2)/2*VLOOKUP(E153,Sheet4!$A$2:$E$15,5,0)</f>
        <v>24.5</v>
      </c>
    </row>
    <row r="154" customFormat="false" ht="16.5" hidden="false" customHeight="false" outlineLevel="0" collapsed="false">
      <c r="A154" s="22" t="s">
        <v>205</v>
      </c>
      <c r="B154" s="30" t="s">
        <v>108</v>
      </c>
      <c r="C154" s="30"/>
      <c r="D154" s="13" t="s">
        <v>31</v>
      </c>
      <c r="E154" s="8" t="s">
        <v>28</v>
      </c>
      <c r="F154" s="9" t="n">
        <v>5797</v>
      </c>
      <c r="G154" s="10" t="s">
        <v>29</v>
      </c>
      <c r="H154" s="9" t="n">
        <v>121</v>
      </c>
      <c r="I154" s="9" t="n">
        <v>0</v>
      </c>
      <c r="J154" s="9" t="n">
        <v>0</v>
      </c>
      <c r="K154" s="9" t="n">
        <v>54</v>
      </c>
      <c r="L154" s="9" t="n">
        <v>317</v>
      </c>
      <c r="M154" s="9" t="n">
        <v>395</v>
      </c>
      <c r="N154" s="9" t="n">
        <v>12</v>
      </c>
      <c r="O154" s="9" t="n">
        <v>0</v>
      </c>
      <c r="P154" s="9" t="n">
        <v>32</v>
      </c>
      <c r="Q154" s="9" t="n">
        <v>39</v>
      </c>
      <c r="R154" s="11" t="n">
        <f aca="false">MAX(テーブル3[[#This Row],[火力]],(テーブル3[[#This Row],[雷装]]/2),テーブル3[[#This Row],[航空]])</f>
        <v>395</v>
      </c>
      <c r="S15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4" s="12" t="n">
        <f aca="false">IF(AND(テーブル3[[#This Row],[主火力]]=テーブル3[[#This Row],[火力]],テーブル3[[#This Row],[艦種]]="駆逐"),テーブル3[[#This Row],[主火力]]*1.5,テーブル3[[#This Row],[主火力]])</f>
        <v>395</v>
      </c>
      <c r="U15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4" s="1" t="n">
        <f aca="false">((テーブル3[[#This Row],[主火力補正]]*4)+(テーブル3[[#This Row],[副火力補正]]*0.5))*((H154/3))/1000*VLOOKUP(E154,Sheet4!$A$2:$E$15,2,0)</f>
        <v>63.7266666666667</v>
      </c>
      <c r="W154" s="1" t="n">
        <f aca="false">(F154/IF(テーブル3[[#This Row],[装甲]]="軽",280,IF(テーブル3[[#This Row],[装甲]]="中",250,220)))*((テーブル3[[#This Row],[対空]]/400)+(K154*1.8)+(テーブル3[[#This Row],[速力]])+(Q154*0.1))*VLOOKUP(E154,Sheet4!$A$2:$E$15,3,0)/IF(OR(テーブル3[[#This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62.0939858</v>
      </c>
      <c r="X154" s="1" t="n">
        <f aca="false">((L154*3)+(テーブル3[[#This Row],[航空]]/15)+(O154/8)+(Q154*0.1))*VLOOKUP(E154,Sheet4!$A$2:$E$15,4,0)/12</f>
        <v>81.7694444444444</v>
      </c>
      <c r="Y154" s="1" t="n">
        <f aca="false">(((20-N154)-1)^2)/2*VLOOKUP(E154,Sheet4!$A$2:$E$15,5,0)</f>
        <v>24.5</v>
      </c>
      <c r="Z154" s="11"/>
    </row>
    <row r="155" customFormat="false" ht="16.5" hidden="false" customHeight="false" outlineLevel="0" collapsed="false">
      <c r="A155" s="22" t="s">
        <v>206</v>
      </c>
      <c r="B155" s="30" t="s">
        <v>108</v>
      </c>
      <c r="C155" s="30"/>
      <c r="D155" s="13" t="s">
        <v>31</v>
      </c>
      <c r="E155" s="8" t="s">
        <v>28</v>
      </c>
      <c r="F155" s="9" t="n">
        <v>6912</v>
      </c>
      <c r="G155" s="10" t="s">
        <v>29</v>
      </c>
      <c r="H155" s="9" t="n">
        <v>110</v>
      </c>
      <c r="I155" s="9" t="n">
        <v>0</v>
      </c>
      <c r="J155" s="9" t="n">
        <v>0</v>
      </c>
      <c r="K155" s="9" t="n">
        <v>57</v>
      </c>
      <c r="L155" s="9" t="n">
        <v>303</v>
      </c>
      <c r="M155" s="9" t="n">
        <v>397</v>
      </c>
      <c r="N155" s="9" t="n">
        <v>12</v>
      </c>
      <c r="O155" s="9" t="n">
        <v>0</v>
      </c>
      <c r="P155" s="9" t="n">
        <v>33</v>
      </c>
      <c r="Q155" s="9" t="n">
        <v>35</v>
      </c>
      <c r="R155" s="11" t="n">
        <f aca="false">MAX(テーブル3[[#This Row],[火力]],(テーブル3[[#This Row],[雷装]]/2),テーブル3[[#This Row],[航空]])</f>
        <v>397</v>
      </c>
      <c r="S15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5" s="12" t="n">
        <f aca="false">IF(AND(テーブル3[[#This Row],[主火力]]=テーブル3[[#This Row],[火力]],テーブル3[[#This Row],[艦種]]="駆逐"),テーブル3[[#This Row],[主火力]]*1.5,テーブル3[[#This Row],[主火力]])</f>
        <v>397</v>
      </c>
      <c r="U15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5" s="1" t="n">
        <f aca="false">((テーブル3[[#This Row],[主火力補正]]*4)+(テーブル3[[#This Row],[副火力補正]]*0.5))*((H155/3))/1000*VLOOKUP(E155,Sheet4!$A$2:$E$15,2,0)</f>
        <v>58.2266666666667</v>
      </c>
      <c r="W155" s="1" t="n">
        <f aca="false">(F155/IF(テーブル3[[#This Row],[装甲]]="軽",280,IF(テーブル3[[#This Row],[装甲]]="中",250,220)))*((テーブル3[[#This Row],[対空]]/400)+(K155*1.8)+(テーブル3[[#This Row],[速力]])+(Q155*0.1))*VLOOKUP(E155,Sheet4!$A$2:$E$15,3,0)/IF(OR(テーブル3[[#This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77.3356032</v>
      </c>
      <c r="X155" s="1" t="n">
        <f aca="false">((L155*3)+(テーブル3[[#This Row],[航空]]/15)+(O155/8)+(Q155*0.1))*VLOOKUP(E155,Sheet4!$A$2:$E$15,4,0)/12</f>
        <v>78.2472222222222</v>
      </c>
      <c r="Y155" s="1" t="n">
        <f aca="false">(((20-N155)-1)^2)/2*VLOOKUP(E155,Sheet4!$A$2:$E$15,5,0)</f>
        <v>24.5</v>
      </c>
      <c r="Z155" s="11"/>
    </row>
    <row r="156" customFormat="false" ht="16.5" hidden="false" customHeight="false" outlineLevel="0" collapsed="false">
      <c r="A156" s="5" t="s">
        <v>207</v>
      </c>
      <c r="B156" s="30" t="s">
        <v>108</v>
      </c>
      <c r="C156" s="30"/>
      <c r="D156" s="24" t="s">
        <v>61</v>
      </c>
      <c r="E156" s="8" t="s">
        <v>28</v>
      </c>
      <c r="F156" s="9" t="n">
        <v>4219</v>
      </c>
      <c r="G156" s="10" t="s">
        <v>29</v>
      </c>
      <c r="H156" s="9" t="n">
        <v>102</v>
      </c>
      <c r="I156" s="9" t="n">
        <v>0</v>
      </c>
      <c r="J156" s="9" t="n">
        <v>0</v>
      </c>
      <c r="K156" s="9" t="n">
        <v>31</v>
      </c>
      <c r="L156" s="9" t="n">
        <v>238</v>
      </c>
      <c r="M156" s="9" t="n">
        <v>292</v>
      </c>
      <c r="N156" s="9" t="n">
        <v>11</v>
      </c>
      <c r="O156" s="9" t="n">
        <v>0</v>
      </c>
      <c r="P156" s="9" t="n">
        <v>29</v>
      </c>
      <c r="Q156" s="9" t="n">
        <v>20</v>
      </c>
      <c r="R156" s="11" t="n">
        <f aca="false">MAX(テーブル3[[#This Row],[火力]],(テーブル3[[#This Row],[雷装]]/2),テーブル3[[#This Row],[航空]])</f>
        <v>292</v>
      </c>
      <c r="S15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56" s="12" t="n">
        <f aca="false">IF(AND(テーブル3[[#This Row],[主火力]]=テーブル3[[#This Row],[火力]],テーブル3[[#This Row],[艦種]]="駆逐"),テーブル3[[#This Row],[主火力]]*1.5,テーブル3[[#This Row],[主火力]])</f>
        <v>292</v>
      </c>
      <c r="U15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56" s="1" t="n">
        <f aca="false">((テーブル3[[#This Row],[主火力補正]]*4)+(テーブル3[[#This Row],[副火力補正]]*0.5))*((H156/3))/1000*VLOOKUP(E156,Sheet4!$A$2:$E$15,2,0)</f>
        <v>39.712</v>
      </c>
      <c r="W156" s="1" t="n">
        <f aca="false">(F156/IF(テーブル3[[#This Row],[装甲]]="軽",280,IF(テーブル3[[#This Row],[装甲]]="中",250,220)))*((テーブル3[[#This Row],[対空]]/400)+(K156*1.8)+(テーブル3[[#This Row],[速力]])+(Q156*0.1))*VLOOKUP(E156,Sheet4!$A$2:$E$15,3,0)/IF(OR(テーブル3[[#This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29.4975604</v>
      </c>
      <c r="X156" s="1" t="n">
        <f aca="false">((L156*3)+(テーブル3[[#This Row],[航空]]/15)+(O156/8)+(Q156*0.1))*VLOOKUP(E156,Sheet4!$A$2:$E$15,4,0)/12</f>
        <v>61.2888888888889</v>
      </c>
      <c r="Y156" s="1" t="n">
        <f aca="false">(((20-N156)-1)^2)/2*VLOOKUP(E156,Sheet4!$A$2:$E$15,5,0)</f>
        <v>32</v>
      </c>
      <c r="Z156" s="11"/>
    </row>
    <row r="157" customFormat="false" ht="16.5" hidden="false" customHeight="false" outlineLevel="0" collapsed="false">
      <c r="A157" s="22" t="s">
        <v>208</v>
      </c>
      <c r="B157" s="30" t="s">
        <v>108</v>
      </c>
      <c r="C157" s="30"/>
      <c r="D157" s="24" t="s">
        <v>61</v>
      </c>
      <c r="E157" s="14" t="s">
        <v>32</v>
      </c>
      <c r="F157" s="9" t="n">
        <v>1679</v>
      </c>
      <c r="G157" s="10" t="s">
        <v>33</v>
      </c>
      <c r="H157" s="9" t="n">
        <v>199</v>
      </c>
      <c r="I157" s="9" t="n">
        <v>81</v>
      </c>
      <c r="J157" s="9" t="n">
        <v>279</v>
      </c>
      <c r="K157" s="9" t="n">
        <v>162</v>
      </c>
      <c r="L157" s="9" t="n">
        <v>182</v>
      </c>
      <c r="M157" s="9" t="n">
        <v>0</v>
      </c>
      <c r="N157" s="9" t="n">
        <v>8</v>
      </c>
      <c r="O157" s="9" t="n">
        <v>197</v>
      </c>
      <c r="P157" s="9" t="n">
        <v>44</v>
      </c>
      <c r="Q157" s="9" t="n">
        <v>83</v>
      </c>
      <c r="R157" s="11" t="n">
        <f aca="false">MAX(テーブル3[[#This Row],[火力]],(テーブル3[[#This Row],[雷装]]/2),テーブル3[[#This Row],[航空]])</f>
        <v>139.5</v>
      </c>
      <c r="S15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57" s="12" t="n">
        <f aca="false">IF(AND(テーブル3[[#This Row],[主火力]]=テーブル3[[#This Row],[火力]],テーブル3[[#This Row],[艦種]]="駆逐"),テーブル3[[#This Row],[主火力]]*1.5,テーブル3[[#This Row],[主火力]])</f>
        <v>139.5</v>
      </c>
      <c r="U157" s="12" t="n">
        <f aca="false">IF(AND(テーブル3[[#This Row],[艦種]]="駆逐",テーブル3[[#This Row],[副火力]]=テーブル3[[#This Row],[火力]]),テーブル3[[#This Row],[副火力]]*1.5,テーブル3[[#This Row],[副火力]])</f>
        <v>121.5</v>
      </c>
      <c r="V157" s="1" t="n">
        <f aca="false">((テーブル3[[#This Row],[主火力補正]]*4)+(テーブル3[[#This Row],[副火力補正]]*0.5))*((H157/3))/1000*VLOOKUP(E157,Sheet4!$A$2:$E$15,2,0)</f>
        <v>41.04375</v>
      </c>
      <c r="W157" s="1" t="n">
        <f aca="false">(F157/IF(テーブル3[[#This Row],[装甲]]="軽",280,IF(テーブル3[[#This Row],[装甲]]="中",250,220)))*((テーブル3[[#This Row],[対空]]/400)+(K157*1.8)+(テーブル3[[#This Row],[速力]])+(Q157*0.1))*VLOOKUP(E157,Sheet4!$A$2:$E$15,3,0)/IF(OR(テーブル3[[#This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51.6225040178571</v>
      </c>
      <c r="X157" s="1" t="n">
        <f aca="false">((L157*3)+(テーブル3[[#This Row],[航空]]/15)+(O157/8)+(Q157*0.1))*VLOOKUP(E157,Sheet4!$A$2:$E$15,4,0)/12</f>
        <v>48.24375</v>
      </c>
      <c r="Y157" s="1" t="n">
        <f aca="false">(((20-N157)-1)^2)/2*VLOOKUP(E157,Sheet4!$A$2:$E$15,5,0)</f>
        <v>60.5</v>
      </c>
    </row>
    <row r="158" customFormat="false" ht="33" hidden="false" customHeight="false" outlineLevel="0" collapsed="false">
      <c r="A158" s="22" t="s">
        <v>209</v>
      </c>
      <c r="B158" s="30" t="s">
        <v>108</v>
      </c>
      <c r="C158" s="30"/>
      <c r="D158" s="7" t="s">
        <v>27</v>
      </c>
      <c r="E158" s="14" t="s">
        <v>32</v>
      </c>
      <c r="F158" s="9" t="n">
        <v>1720</v>
      </c>
      <c r="G158" s="10" t="s">
        <v>33</v>
      </c>
      <c r="H158" s="9" t="n">
        <v>231</v>
      </c>
      <c r="I158" s="9" t="n">
        <v>81</v>
      </c>
      <c r="J158" s="9" t="n">
        <v>381</v>
      </c>
      <c r="K158" s="9" t="n">
        <v>211</v>
      </c>
      <c r="L158" s="9" t="n">
        <v>183</v>
      </c>
      <c r="M158" s="9" t="n">
        <v>0</v>
      </c>
      <c r="N158" s="9" t="n">
        <v>10</v>
      </c>
      <c r="O158" s="9" t="n">
        <v>226</v>
      </c>
      <c r="P158" s="9" t="n">
        <v>25</v>
      </c>
      <c r="Q158" s="9" t="n">
        <v>75</v>
      </c>
      <c r="R158" s="11" t="n">
        <f aca="false">MAX(テーブル3[[#This Row],[火力]],(テーブル3[[#This Row],[雷装]]/2),テーブル3[[#This Row],[航空]])</f>
        <v>190.5</v>
      </c>
      <c r="S15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58" s="12" t="n">
        <f aca="false">IF(AND(テーブル3[[#This Row],[主火力]]=テーブル3[[#This Row],[火力]],テーブル3[[#This Row],[艦種]]="駆逐"),テーブル3[[#This Row],[主火力]]*1.5,テーブル3[[#This Row],[主火力]])</f>
        <v>190.5</v>
      </c>
      <c r="U158" s="12" t="n">
        <f aca="false">IF(AND(テーブル3[[#This Row],[艦種]]="駆逐",テーブル3[[#This Row],[副火力]]=テーブル3[[#This Row],[火力]]),テーブル3[[#This Row],[副火力]]*1.5,テーブル3[[#This Row],[副火力]])</f>
        <v>121.5</v>
      </c>
      <c r="V158" s="1" t="n">
        <f aca="false">((テーブル3[[#This Row],[主火力補正]]*4)+(テーブル3[[#This Row],[副火力補正]]*0.5))*((H158/3))/1000*VLOOKUP(E158,Sheet4!$A$2:$E$15,2,0)</f>
        <v>63.35175</v>
      </c>
      <c r="W158" s="1" t="n">
        <f aca="false">(F158/IF(テーブル3[[#This Row],[装甲]]="軽",280,IF(テーブル3[[#This Row],[装甲]]="中",250,220)))*((テーブル3[[#This Row],[対空]]/400)+(K158*1.8)+(テーブル3[[#This Row],[速力]])+(Q158*0.1))*VLOOKUP(E158,Sheet4!$A$2:$E$15,3,0)/IF(OR(テーブル3[[#This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63.3877589285714</v>
      </c>
      <c r="X158" s="1" t="n">
        <f aca="false">((L158*3)+(テーブル3[[#This Row],[航空]]/15)+(O158/8)+(Q158*0.1))*VLOOKUP(E158,Sheet4!$A$2:$E$15,4,0)/12</f>
        <v>48.7291666666667</v>
      </c>
      <c r="Y158" s="1" t="n">
        <f aca="false">(((20-N158)-1)^2)/2*VLOOKUP(E158,Sheet4!$A$2:$E$15,5,0)</f>
        <v>40.5</v>
      </c>
    </row>
    <row r="159" customFormat="false" ht="16.5" hidden="false" customHeight="false" outlineLevel="0" collapsed="false">
      <c r="A159" s="22" t="s">
        <v>210</v>
      </c>
      <c r="B159" s="30" t="s">
        <v>108</v>
      </c>
      <c r="C159" s="30"/>
      <c r="D159" s="32" t="s">
        <v>130</v>
      </c>
      <c r="E159" s="14" t="s">
        <v>32</v>
      </c>
      <c r="F159" s="9" t="n">
        <v>1998</v>
      </c>
      <c r="G159" s="10" t="s">
        <v>33</v>
      </c>
      <c r="H159" s="9" t="n">
        <v>204</v>
      </c>
      <c r="I159" s="9" t="n">
        <v>82</v>
      </c>
      <c r="J159" s="9" t="n">
        <v>279</v>
      </c>
      <c r="K159" s="9" t="n">
        <v>158</v>
      </c>
      <c r="L159" s="9" t="n">
        <v>171</v>
      </c>
      <c r="M159" s="9" t="n">
        <v>0</v>
      </c>
      <c r="N159" s="9" t="n">
        <v>7</v>
      </c>
      <c r="O159" s="9" t="n">
        <v>202</v>
      </c>
      <c r="P159" s="9" t="n">
        <v>42</v>
      </c>
      <c r="Q159" s="9" t="n">
        <v>62</v>
      </c>
      <c r="R159" s="11" t="n">
        <f aca="false">MAX(テーブル3[[#This Row],[火力]],(テーブル3[[#This Row],[雷装]]/2),テーブル3[[#This Row],[航空]])</f>
        <v>139.5</v>
      </c>
      <c r="S15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59" s="12" t="n">
        <f aca="false">IF(AND(テーブル3[[#This Row],[主火力]]=テーブル3[[#This Row],[火力]],テーブル3[[#This Row],[艦種]]="駆逐"),テーブル3[[#This Row],[主火力]]*1.5,テーブル3[[#This Row],[主火力]])</f>
        <v>139.5</v>
      </c>
      <c r="U159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159" s="1" t="n">
        <f aca="false">((テーブル3[[#This Row],[主火力補正]]*4)+(テーブル3[[#This Row],[副火力補正]]*0.5))*((H159/3))/1000*VLOOKUP(E159,Sheet4!$A$2:$E$15,2,0)</f>
        <v>42.126</v>
      </c>
      <c r="W159" s="1" t="n">
        <f aca="false">(F159/IF(テーブル3[[#This Row],[装甲]]="軽",280,IF(テーブル3[[#This Row],[装甲]]="中",250,220)))*((テーブル3[[#This Row],[対空]]/400)+(K159*1.8)+(テーブル3[[#This Row],[速力]])+(Q159*0.1))*VLOOKUP(E159,Sheet4!$A$2:$E$15,3,0)/IF(OR(テーブル3[[#This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59.4097272321429</v>
      </c>
      <c r="X159" s="1" t="n">
        <f aca="false">((L159*3)+(テーブル3[[#This Row],[航空]]/15)+(O159/8)+(Q159*0.1))*VLOOKUP(E159,Sheet4!$A$2:$E$15,4,0)/12</f>
        <v>45.3708333333333</v>
      </c>
      <c r="Y159" s="1" t="n">
        <f aca="false">(((20-N159)-1)^2)/2*VLOOKUP(E159,Sheet4!$A$2:$E$15,5,0)</f>
        <v>72</v>
      </c>
    </row>
    <row r="160" customFormat="false" ht="16.5" hidden="false" customHeight="false" outlineLevel="0" collapsed="false">
      <c r="A160" s="22" t="s">
        <v>211</v>
      </c>
      <c r="B160" s="30" t="s">
        <v>108</v>
      </c>
      <c r="C160" s="30"/>
      <c r="D160" s="24" t="s">
        <v>61</v>
      </c>
      <c r="E160" s="14" t="s">
        <v>32</v>
      </c>
      <c r="F160" s="9" t="n">
        <v>1826</v>
      </c>
      <c r="G160" s="10" t="s">
        <v>33</v>
      </c>
      <c r="H160" s="9" t="n">
        <v>204</v>
      </c>
      <c r="I160" s="9" t="n">
        <v>87</v>
      </c>
      <c r="J160" s="9" t="n">
        <v>320</v>
      </c>
      <c r="K160" s="9" t="n">
        <v>163</v>
      </c>
      <c r="L160" s="9" t="n">
        <v>172</v>
      </c>
      <c r="M160" s="9" t="n">
        <v>0</v>
      </c>
      <c r="N160" s="9" t="n">
        <v>8</v>
      </c>
      <c r="O160" s="9" t="n">
        <v>193</v>
      </c>
      <c r="P160" s="9" t="n">
        <v>45</v>
      </c>
      <c r="Q160" s="9" t="n">
        <v>75</v>
      </c>
      <c r="R160" s="11" t="n">
        <f aca="false">MAX(テーブル3[[#This Row],[火力]],(テーブル3[[#This Row],[雷装]]/2),テーブル3[[#This Row],[航空]])</f>
        <v>160</v>
      </c>
      <c r="S16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60" s="12" t="n">
        <f aca="false">IF(AND(テーブル3[[#This Row],[主火力]]=テーブル3[[#This Row],[火力]],テーブル3[[#This Row],[艦種]]="駆逐"),テーブル3[[#This Row],[主火力]]*1.5,テーブル3[[#This Row],[主火力]])</f>
        <v>160</v>
      </c>
      <c r="U160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60" s="1" t="n">
        <f aca="false">((テーブル3[[#This Row],[主火力補正]]*4)+(テーブル3[[#This Row],[副火力補正]]*0.5))*((H160/3))/1000*VLOOKUP(E160,Sheet4!$A$2:$E$15,2,0)</f>
        <v>47.957</v>
      </c>
      <c r="W160" s="1" t="n">
        <f aca="false">(F160/IF(テーブル3[[#This Row],[装甲]]="軽",280,IF(テーブル3[[#This Row],[装甲]]="中",250,220)))*((テーブル3[[#This Row],[対空]]/400)+(K160*1.8)+(テーブル3[[#This Row],[速力]])+(Q160*0.1))*VLOOKUP(E160,Sheet4!$A$2:$E$15,3,0)/IF(OR(テーブル3[[#This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56.4641589285714</v>
      </c>
      <c r="X160" s="1" t="n">
        <f aca="false">((L160*3)+(テーブル3[[#This Row],[航空]]/15)+(O160/8)+(Q160*0.1))*VLOOKUP(E160,Sheet4!$A$2:$E$15,4,0)/12</f>
        <v>45.6354166666667</v>
      </c>
      <c r="Y160" s="1" t="n">
        <f aca="false">(((20-N160)-1)^2)/2*VLOOKUP(E160,Sheet4!$A$2:$E$15,5,0)</f>
        <v>60.5</v>
      </c>
      <c r="Z160" s="11"/>
    </row>
    <row r="161" customFormat="false" ht="16.5" hidden="false" customHeight="false" outlineLevel="0" collapsed="false">
      <c r="A161" s="22" t="s">
        <v>212</v>
      </c>
      <c r="B161" s="30" t="s">
        <v>108</v>
      </c>
      <c r="C161" s="30"/>
      <c r="D161" s="32" t="s">
        <v>130</v>
      </c>
      <c r="E161" s="14" t="s">
        <v>32</v>
      </c>
      <c r="F161" s="9" t="n">
        <v>1735</v>
      </c>
      <c r="G161" s="10" t="s">
        <v>33</v>
      </c>
      <c r="H161" s="9" t="n">
        <v>190</v>
      </c>
      <c r="I161" s="9" t="n">
        <v>76</v>
      </c>
      <c r="J161" s="9" t="n">
        <v>283</v>
      </c>
      <c r="K161" s="9" t="n">
        <v>162</v>
      </c>
      <c r="L161" s="9" t="n">
        <v>168</v>
      </c>
      <c r="M161" s="9" t="n">
        <v>0</v>
      </c>
      <c r="N161" s="9" t="n">
        <v>7</v>
      </c>
      <c r="O161" s="9" t="n">
        <v>181</v>
      </c>
      <c r="P161" s="9" t="n">
        <v>44</v>
      </c>
      <c r="Q161" s="9" t="n">
        <v>66</v>
      </c>
      <c r="R161" s="11" t="n">
        <f aca="false">MAX(テーブル3[[#This Row],[火力]],(テーブル3[[#This Row],[雷装]]/2),テーブル3[[#This Row],[航空]])</f>
        <v>141.5</v>
      </c>
      <c r="S16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161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61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161" s="1" t="n">
        <f aca="false">((テーブル3[[#This Row],[主火力補正]]*4)+(テーブル3[[#This Row],[副火力補正]]*0.5))*((H161/3))/1000*VLOOKUP(E161,Sheet4!$A$2:$E$15,2,0)</f>
        <v>39.4566666666667</v>
      </c>
      <c r="W161" s="1" t="n">
        <f aca="false">(F161/IF(テーブル3[[#This Row],[装甲]]="軽",280,IF(テーブル3[[#This Row],[装甲]]="中",250,220)))*((テーブル3[[#This Row],[対空]]/400)+(K161*1.8)+(テーブル3[[#This Row],[速力]])+(Q161*0.1))*VLOOKUP(E161,Sheet4!$A$2:$E$15,3,0)/IF(OR(テーブル3[[#This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53.0755089285714</v>
      </c>
      <c r="X161" s="1" t="n">
        <f aca="false">((L161*3)+(テーブル3[[#This Row],[航空]]/15)+(O161/8)+(Q161*0.1))*VLOOKUP(E161,Sheet4!$A$2:$E$15,4,0)/12</f>
        <v>44.4354166666667</v>
      </c>
      <c r="Y161" s="1" t="n">
        <f aca="false">(((20-N161)-1)^2)/2*VLOOKUP(E161,Sheet4!$A$2:$E$15,5,0)</f>
        <v>72</v>
      </c>
      <c r="Z161" s="11"/>
    </row>
    <row r="162" customFormat="false" ht="16.5" hidden="false" customHeight="false" outlineLevel="0" collapsed="false">
      <c r="A162" s="5" t="s">
        <v>213</v>
      </c>
      <c r="B162" s="30" t="s">
        <v>108</v>
      </c>
      <c r="C162" s="30"/>
      <c r="D162" s="24" t="s">
        <v>61</v>
      </c>
      <c r="E162" s="14" t="s">
        <v>32</v>
      </c>
      <c r="F162" s="9" t="n">
        <v>2054</v>
      </c>
      <c r="G162" s="10" t="s">
        <v>33</v>
      </c>
      <c r="H162" s="9" t="n">
        <v>201</v>
      </c>
      <c r="I162" s="9" t="n">
        <v>82</v>
      </c>
      <c r="J162" s="9" t="n">
        <v>283</v>
      </c>
      <c r="K162" s="9" t="n">
        <v>160</v>
      </c>
      <c r="L162" s="9" t="n">
        <v>182</v>
      </c>
      <c r="M162" s="9" t="n">
        <v>0</v>
      </c>
      <c r="N162" s="9" t="n">
        <v>8</v>
      </c>
      <c r="O162" s="9" t="n">
        <v>206</v>
      </c>
      <c r="P162" s="9" t="n">
        <v>42</v>
      </c>
      <c r="Q162" s="9" t="n">
        <v>77</v>
      </c>
      <c r="R162" s="11" t="n">
        <f aca="false">MAX(テーブル3[[#This Row],[火力]],(テーブル3[[#This Row],[雷装]]/2),テーブル3[[#This Row],[航空]])</f>
        <v>141.5</v>
      </c>
      <c r="S16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62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62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162" s="1" t="n">
        <f aca="false">((テーブル3[[#This Row],[主火力補正]]*4)+(テーブル3[[#This Row],[副火力補正]]*0.5))*((H162/3))/1000*VLOOKUP(E162,Sheet4!$A$2:$E$15,2,0)</f>
        <v>42.0425</v>
      </c>
      <c r="W162" s="1" t="n">
        <f aca="false">(F162/IF(テーブル3[[#This Row],[装甲]]="軽",280,IF(テーブル3[[#This Row],[装甲]]="中",250,220)))*((テーブル3[[#This Row],[対空]]/400)+(K162*1.8)+(テーブル3[[#This Row],[速力]])+(Q162*0.1))*VLOOKUP(E162,Sheet4!$A$2:$E$15,3,0)/IF(OR(テーブル3[[#This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62.0152116071429</v>
      </c>
      <c r="X162" s="1" t="n">
        <f aca="false">((L162*3)+(テーブル3[[#This Row],[航空]]/15)+(O162/8)+(Q162*0.1))*VLOOKUP(E162,Sheet4!$A$2:$E$15,4,0)/12</f>
        <v>48.2875</v>
      </c>
      <c r="Y162" s="1" t="n">
        <f aca="false">(((20-N162)-1)^2)/2*VLOOKUP(E162,Sheet4!$A$2:$E$15,5,0)</f>
        <v>60.5</v>
      </c>
    </row>
    <row r="163" customFormat="false" ht="16.5" hidden="false" customHeight="false" outlineLevel="0" collapsed="false">
      <c r="A163" s="22" t="s">
        <v>214</v>
      </c>
      <c r="B163" s="30" t="s">
        <v>108</v>
      </c>
      <c r="C163" s="30"/>
      <c r="D163" s="13" t="s">
        <v>31</v>
      </c>
      <c r="E163" s="14" t="s">
        <v>32</v>
      </c>
      <c r="F163" s="9" t="n">
        <v>1826</v>
      </c>
      <c r="G163" s="10" t="s">
        <v>33</v>
      </c>
      <c r="H163" s="9" t="n">
        <v>192</v>
      </c>
      <c r="I163" s="9" t="n">
        <v>110</v>
      </c>
      <c r="J163" s="9" t="n">
        <v>321</v>
      </c>
      <c r="K163" s="9" t="n">
        <v>154</v>
      </c>
      <c r="L163" s="9" t="n">
        <v>174</v>
      </c>
      <c r="M163" s="9" t="n">
        <v>0</v>
      </c>
      <c r="N163" s="9" t="n">
        <v>9</v>
      </c>
      <c r="O163" s="9" t="n">
        <v>195</v>
      </c>
      <c r="P163" s="9" t="n">
        <v>40</v>
      </c>
      <c r="Q163" s="9" t="n">
        <v>22</v>
      </c>
      <c r="R163" s="11" t="n">
        <f aca="false">MAX(テーブル3[[#This Row],[火力]],(テーブル3[[#This Row],[雷装]]/2),テーブル3[[#This Row],[航空]])</f>
        <v>160.5</v>
      </c>
      <c r="S16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110</v>
      </c>
      <c r="T163" s="12" t="n">
        <f aca="false">IF(AND(テーブル3[[#This Row],[主火力]]=テーブル3[[#This Row],[火力]],テーブル3[[#This Row],[艦種]]="駆逐"),テーブル3[[#This Row],[主火力]]*1.5,テーブル3[[#This Row],[主火力]])</f>
        <v>160.5</v>
      </c>
      <c r="U163" s="12" t="n">
        <f aca="false">IF(AND(テーブル3[[#This Row],[艦種]]="駆逐",テーブル3[[#This Row],[副火力]]=テーブル3[[#This Row],[火力]]),テーブル3[[#This Row],[副火力]]*1.5,テーブル3[[#This Row],[副火力]])</f>
        <v>165</v>
      </c>
      <c r="V163" s="1" t="n">
        <f aca="false">((テーブル3[[#This Row],[主火力補正]]*4)+(テーブル3[[#This Row],[副火力補正]]*0.5))*((H163/3))/1000*VLOOKUP(E163,Sheet4!$A$2:$E$15,2,0)</f>
        <v>46.368</v>
      </c>
      <c r="W163" s="1" t="n">
        <f aca="false">(F163/IF(テーブル3[[#This Row],[装甲]]="軽",280,IF(テーブル3[[#This Row],[装甲]]="中",250,220)))*((テーブル3[[#This Row],[対空]]/400)+(K163*1.8)+(テーブル3[[#This Row],[速力]])+(Q163*0.1))*VLOOKUP(E163,Sheet4!$A$2:$E$15,3,0)/IF(OR(テーブル3[[#This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52.1445276785714</v>
      </c>
      <c r="X163" s="1" t="n">
        <f aca="false">((L163*3)+(テーブル3[[#This Row],[航空]]/15)+(O163/8)+(Q163*0.1))*VLOOKUP(E163,Sheet4!$A$2:$E$15,4,0)/12</f>
        <v>45.7145833333333</v>
      </c>
      <c r="Y163" s="1" t="n">
        <f aca="false">(((20-N163)-1)^2)/2*VLOOKUP(E163,Sheet4!$A$2:$E$15,5,0)</f>
        <v>50</v>
      </c>
      <c r="Z163" s="11"/>
    </row>
    <row r="164" customFormat="false" ht="16.5" hidden="false" customHeight="false" outlineLevel="0" collapsed="false">
      <c r="A164" s="22" t="s">
        <v>215</v>
      </c>
      <c r="B164" s="30" t="s">
        <v>108</v>
      </c>
      <c r="C164" s="30"/>
      <c r="D164" s="24" t="s">
        <v>61</v>
      </c>
      <c r="E164" s="14" t="s">
        <v>32</v>
      </c>
      <c r="F164" s="9" t="n">
        <v>1810</v>
      </c>
      <c r="G164" s="10" t="s">
        <v>33</v>
      </c>
      <c r="H164" s="9" t="n">
        <v>201</v>
      </c>
      <c r="I164" s="9" t="n">
        <v>73</v>
      </c>
      <c r="J164" s="9" t="n">
        <v>438</v>
      </c>
      <c r="K164" s="9" t="n">
        <v>163</v>
      </c>
      <c r="L164" s="9" t="n">
        <v>174</v>
      </c>
      <c r="M164" s="9" t="n">
        <v>0</v>
      </c>
      <c r="N164" s="9" t="n">
        <v>8</v>
      </c>
      <c r="O164" s="9" t="n">
        <v>201</v>
      </c>
      <c r="P164" s="9" t="n">
        <v>46</v>
      </c>
      <c r="Q164" s="9" t="n">
        <v>72</v>
      </c>
      <c r="R164" s="11" t="n">
        <f aca="false">MAX(テーブル3[[#This Row],[火力]],(テーブル3[[#This Row],[雷装]]/2),テーブル3[[#This Row],[航空]])</f>
        <v>219</v>
      </c>
      <c r="S16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73</v>
      </c>
      <c r="T164" s="12" t="n">
        <f aca="false">IF(AND(テーブル3[[#This Row],[主火力]]=テーブル3[[#This Row],[火力]],テーブル3[[#This Row],[艦種]]="駆逐"),テーブル3[[#This Row],[主火力]]*1.5,テーブル3[[#This Row],[主火力]])</f>
        <v>219</v>
      </c>
      <c r="U164" s="12" t="n">
        <f aca="false">IF(AND(テーブル3[[#This Row],[艦種]]="駆逐",テーブル3[[#This Row],[副火力]]=テーブル3[[#This Row],[火力]]),テーブル3[[#This Row],[副火力]]*1.5,テーブル3[[#This Row],[副火力]])</f>
        <v>109.5</v>
      </c>
      <c r="V164" s="1" t="n">
        <f aca="false">((テーブル3[[#This Row],[主火力補正]]*4)+(テーブル3[[#This Row],[副火力補正]]*0.5))*((H164/3))/1000*VLOOKUP(E164,Sheet4!$A$2:$E$15,2,0)</f>
        <v>62.36025</v>
      </c>
      <c r="W164" s="1" t="n">
        <f aca="false">(F164/IF(テーブル3[[#This Row],[装甲]]="軽",280,IF(テーブル3[[#This Row],[装甲]]="中",250,220)))*((テーブル3[[#This Row],[対空]]/400)+(K164*1.8)+(テーブル3[[#This Row],[速力]])+(Q164*0.1))*VLOOKUP(E164,Sheet4!$A$2:$E$15,3,0)/IF(OR(テーブル3[[#This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56.0833348214286</v>
      </c>
      <c r="X164" s="1" t="n">
        <f aca="false">((L164*3)+(テーブル3[[#This Row],[航空]]/15)+(O164/8)+(Q164*0.1))*VLOOKUP(E164,Sheet4!$A$2:$E$15,4,0)/12</f>
        <v>46.19375</v>
      </c>
      <c r="Y164" s="1" t="n">
        <f aca="false">(((20-N164)-1)^2)/2*VLOOKUP(E164,Sheet4!$A$2:$E$15,5,0)</f>
        <v>60.5</v>
      </c>
      <c r="Z164" s="11"/>
    </row>
    <row r="165" customFormat="false" ht="16.5" hidden="false" customHeight="false" outlineLevel="0" collapsed="false">
      <c r="A165" s="22" t="s">
        <v>216</v>
      </c>
      <c r="B165" s="30" t="s">
        <v>108</v>
      </c>
      <c r="C165" s="30"/>
      <c r="D165" s="32" t="s">
        <v>130</v>
      </c>
      <c r="E165" s="14" t="s">
        <v>32</v>
      </c>
      <c r="F165" s="9" t="n">
        <v>1774</v>
      </c>
      <c r="G165" s="10" t="s">
        <v>33</v>
      </c>
      <c r="H165" s="9" t="n">
        <v>196</v>
      </c>
      <c r="I165" s="9" t="n">
        <v>72</v>
      </c>
      <c r="J165" s="9" t="n">
        <v>429</v>
      </c>
      <c r="K165" s="9" t="n">
        <v>163</v>
      </c>
      <c r="L165" s="9" t="n">
        <v>171</v>
      </c>
      <c r="M165" s="9" t="n">
        <v>0</v>
      </c>
      <c r="N165" s="9" t="n">
        <v>7</v>
      </c>
      <c r="O165" s="9" t="n">
        <v>192</v>
      </c>
      <c r="P165" s="9" t="n">
        <v>46</v>
      </c>
      <c r="Q165" s="9" t="n">
        <v>72</v>
      </c>
      <c r="R165" s="11" t="n">
        <f aca="false">MAX(テーブル3[[#This Row],[火力]],(テーブル3[[#This Row],[雷装]]/2),テーブル3[[#This Row],[航空]])</f>
        <v>214.5</v>
      </c>
      <c r="S16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72</v>
      </c>
      <c r="T165" s="12" t="n">
        <f aca="false">IF(AND(テーブル3[[#This Row],[主火力]]=テーブル3[[#This Row],[火力]],テーブル3[[#This Row],[艦種]]="駆逐"),テーブル3[[#This Row],[主火力]]*1.5,テーブル3[[#This Row],[主火力]])</f>
        <v>214.5</v>
      </c>
      <c r="U165" s="12" t="n">
        <f aca="false">IF(AND(テーブル3[[#This Row],[艦種]]="駆逐",テーブル3[[#This Row],[副火力]]=テーブル3[[#This Row],[火力]]),テーブル3[[#This Row],[副火力]]*1.5,テーブル3[[#This Row],[副火力]])</f>
        <v>108</v>
      </c>
      <c r="V165" s="1" t="n">
        <f aca="false">((テーブル3[[#This Row],[主火力補正]]*4)+(テーブル3[[#This Row],[副火力補正]]*0.5))*((H165/3))/1000*VLOOKUP(E165,Sheet4!$A$2:$E$15,2,0)</f>
        <v>59.584</v>
      </c>
      <c r="W165" s="1" t="n">
        <f aca="false">(F165/IF(テーブル3[[#This Row],[装甲]]="軽",280,IF(テーブル3[[#This Row],[装甲]]="中",250,220)))*((テーブル3[[#This Row],[対空]]/400)+(K165*1.8)+(テーブル3[[#This Row],[速力]])+(Q165*0.1))*VLOOKUP(E165,Sheet4!$A$2:$E$15,3,0)/IF(OR(テーブル3[[#This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54.9666772321429</v>
      </c>
      <c r="X165" s="1" t="n">
        <f aca="false">((L165*3)+(テーブル3[[#This Row],[航空]]/15)+(O165/8)+(Q165*0.1))*VLOOKUP(E165,Sheet4!$A$2:$E$15,4,0)/12</f>
        <v>45.35</v>
      </c>
      <c r="Y165" s="1" t="n">
        <f aca="false">(((20-N165)-1)^2)/2*VLOOKUP(E165,Sheet4!$A$2:$E$15,5,0)</f>
        <v>72</v>
      </c>
    </row>
    <row r="166" customFormat="false" ht="16.5" hidden="false" customHeight="false" outlineLevel="0" collapsed="false">
      <c r="A166" s="22" t="s">
        <v>217</v>
      </c>
      <c r="B166" s="30" t="s">
        <v>108</v>
      </c>
      <c r="C166" s="30"/>
      <c r="D166" s="24" t="s">
        <v>61</v>
      </c>
      <c r="E166" s="14" t="s">
        <v>32</v>
      </c>
      <c r="F166" s="9" t="n">
        <v>2037</v>
      </c>
      <c r="G166" s="10" t="s">
        <v>33</v>
      </c>
      <c r="H166" s="9" t="n">
        <v>209</v>
      </c>
      <c r="I166" s="9" t="n">
        <v>85</v>
      </c>
      <c r="J166" s="9" t="n">
        <v>283</v>
      </c>
      <c r="K166" s="9" t="n">
        <v>158</v>
      </c>
      <c r="L166" s="9" t="n">
        <v>172</v>
      </c>
      <c r="M166" s="9" t="n">
        <v>0</v>
      </c>
      <c r="N166" s="9" t="n">
        <v>8</v>
      </c>
      <c r="O166" s="9" t="n">
        <v>206</v>
      </c>
      <c r="P166" s="9" t="n">
        <v>42</v>
      </c>
      <c r="Q166" s="9" t="n">
        <v>65</v>
      </c>
      <c r="R166" s="11" t="n">
        <f aca="false">MAX(テーブル3[[#This Row],[火力]],(テーブル3[[#This Row],[雷装]]/2),テーブル3[[#This Row],[航空]])</f>
        <v>141.5</v>
      </c>
      <c r="S16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66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66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66" s="1" t="n">
        <f aca="false">((テーブル3[[#This Row],[主火力補正]]*4)+(テーブル3[[#This Row],[副火力補正]]*0.5))*((H166/3))/1000*VLOOKUP(E166,Sheet4!$A$2:$E$15,2,0)</f>
        <v>43.8725833333333</v>
      </c>
      <c r="W166" s="1" t="n">
        <f aca="false">(F166/IF(テーブル3[[#This Row],[装甲]]="軽",280,IF(テーブル3[[#This Row],[装甲]]="中",250,220)))*((テーブル3[[#This Row],[対空]]/400)+(K166*1.8)+(テーブル3[[#This Row],[速力]])+(Q166*0.1))*VLOOKUP(E166,Sheet4!$A$2:$E$15,3,0)/IF(OR(テーブル3[[#This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60.62439375</v>
      </c>
      <c r="X166" s="1" t="n">
        <f aca="false">((L166*3)+(テーブル3[[#This Row],[航空]]/15)+(O166/8)+(Q166*0.1))*VLOOKUP(E166,Sheet4!$A$2:$E$15,4,0)/12</f>
        <v>45.6875</v>
      </c>
      <c r="Y166" s="1" t="n">
        <f aca="false">(((20-N166)-1)^2)/2*VLOOKUP(E166,Sheet4!$A$2:$E$15,5,0)</f>
        <v>60.5</v>
      </c>
      <c r="Z166" s="11"/>
    </row>
    <row r="167" customFormat="false" ht="16.5" hidden="false" customHeight="false" outlineLevel="0" collapsed="false">
      <c r="A167" s="22" t="s">
        <v>218</v>
      </c>
      <c r="B167" s="30" t="s">
        <v>108</v>
      </c>
      <c r="C167" s="30"/>
      <c r="D167" s="24" t="s">
        <v>61</v>
      </c>
      <c r="E167" s="14" t="s">
        <v>32</v>
      </c>
      <c r="F167" s="9" t="n">
        <v>2080</v>
      </c>
      <c r="G167" s="10" t="s">
        <v>33</v>
      </c>
      <c r="H167" s="9" t="n">
        <v>201</v>
      </c>
      <c r="I167" s="9" t="n">
        <v>85</v>
      </c>
      <c r="J167" s="9" t="n">
        <v>283</v>
      </c>
      <c r="K167" s="9" t="n">
        <v>161</v>
      </c>
      <c r="L167" s="9" t="n">
        <v>172</v>
      </c>
      <c r="M167" s="9" t="n">
        <v>0</v>
      </c>
      <c r="N167" s="9" t="n">
        <v>8</v>
      </c>
      <c r="O167" s="9" t="n">
        <v>206</v>
      </c>
      <c r="P167" s="9" t="n">
        <v>43</v>
      </c>
      <c r="Q167" s="9" t="n">
        <v>81</v>
      </c>
      <c r="R167" s="11" t="n">
        <f aca="false">MAX(テーブル3[[#This Row],[火力]],(テーブル3[[#This Row],[雷装]]/2),テーブル3[[#This Row],[航空]])</f>
        <v>141.5</v>
      </c>
      <c r="S16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67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67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67" s="1" t="n">
        <f aca="false">((テーブル3[[#This Row],[主火力補正]]*4)+(テーブル3[[#This Row],[副火力補正]]*0.5))*((H167/3))/1000*VLOOKUP(E167,Sheet4!$A$2:$E$15,2,0)</f>
        <v>42.19325</v>
      </c>
      <c r="W167" s="1" t="n">
        <f aca="false">(F167/IF(テーブル3[[#This Row],[装甲]]="軽",280,IF(テーブル3[[#This Row],[装甲]]="中",250,220)))*((テーブル3[[#This Row],[対空]]/400)+(K167*1.8)+(テーブル3[[#This Row],[速力]])+(Q167*0.1))*VLOOKUP(E167,Sheet4!$A$2:$E$15,3,0)/IF(OR(テーブル3[[#This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63.3898571428571</v>
      </c>
      <c r="X167" s="1" t="n">
        <f aca="false">((L167*3)+(テーブル3[[#This Row],[航空]]/15)+(O167/8)+(Q167*0.1))*VLOOKUP(E167,Sheet4!$A$2:$E$15,4,0)/12</f>
        <v>45.8208333333333</v>
      </c>
      <c r="Y167" s="1" t="n">
        <f aca="false">(((20-N167)-1)^2)/2*VLOOKUP(E167,Sheet4!$A$2:$E$15,5,0)</f>
        <v>60.5</v>
      </c>
      <c r="Z167" s="11"/>
    </row>
    <row r="168" customFormat="false" ht="16.5" hidden="false" customHeight="false" outlineLevel="0" collapsed="false">
      <c r="A168" s="22" t="s">
        <v>219</v>
      </c>
      <c r="B168" s="30" t="s">
        <v>108</v>
      </c>
      <c r="C168" s="30"/>
      <c r="D168" s="24" t="s">
        <v>61</v>
      </c>
      <c r="E168" s="14" t="s">
        <v>32</v>
      </c>
      <c r="F168" s="9" t="n">
        <v>1815</v>
      </c>
      <c r="G168" s="10" t="s">
        <v>33</v>
      </c>
      <c r="H168" s="9" t="n">
        <v>204</v>
      </c>
      <c r="I168" s="9" t="n">
        <v>81</v>
      </c>
      <c r="J168" s="9" t="n">
        <v>286</v>
      </c>
      <c r="K168" s="9" t="n">
        <v>160</v>
      </c>
      <c r="L168" s="9" t="n">
        <v>172</v>
      </c>
      <c r="M168" s="9" t="n">
        <v>0</v>
      </c>
      <c r="N168" s="9" t="n">
        <v>8</v>
      </c>
      <c r="O168" s="9" t="n">
        <v>208</v>
      </c>
      <c r="P168" s="9" t="n">
        <v>42</v>
      </c>
      <c r="Q168" s="9" t="n">
        <v>45</v>
      </c>
      <c r="R168" s="11" t="n">
        <f aca="false">MAX(テーブル3[[#This Row],[火力]],(テーブル3[[#This Row],[雷装]]/2),テーブル3[[#This Row],[航空]])</f>
        <v>143</v>
      </c>
      <c r="S16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68" s="12" t="n">
        <f aca="false">IF(AND(テーブル3[[#This Row],[主火力]]=テーブル3[[#This Row],[火力]],テーブル3[[#This Row],[艦種]]="駆逐"),テーブル3[[#This Row],[主火力]]*1.5,テーブル3[[#This Row],[主火力]])</f>
        <v>143</v>
      </c>
      <c r="U168" s="12" t="n">
        <f aca="false">IF(AND(テーブル3[[#This Row],[艦種]]="駆逐",テーブル3[[#This Row],[副火力]]=テーブル3[[#This Row],[火力]]),テーブル3[[#This Row],[副火力]]*1.5,テーブル3[[#This Row],[副火力]])</f>
        <v>121.5</v>
      </c>
      <c r="V168" s="1" t="n">
        <f aca="false">((テーブル3[[#This Row],[主火力補正]]*4)+(テーブル3[[#This Row],[副火力補正]]*0.5))*((H168/3))/1000*VLOOKUP(E168,Sheet4!$A$2:$E$15,2,0)</f>
        <v>43.027</v>
      </c>
      <c r="W168" s="1" t="n">
        <f aca="false">(F168/IF(テーブル3[[#This Row],[装甲]]="軽",280,IF(テーブル3[[#This Row],[装甲]]="中",250,220)))*((テーブル3[[#This Row],[対空]]/400)+(K168*1.8)+(テーブル3[[#This Row],[速力]])+(Q168*0.1))*VLOOKUP(E168,Sheet4!$A$2:$E$15,3,0)/IF(OR(テーブル3[[#This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54.2766026785714</v>
      </c>
      <c r="X168" s="1" t="n">
        <f aca="false">((L168*3)+(テーブル3[[#This Row],[航空]]/15)+(O168/8)+(Q168*0.1))*VLOOKUP(E168,Sheet4!$A$2:$E$15,4,0)/12</f>
        <v>45.5416666666667</v>
      </c>
      <c r="Y168" s="1" t="n">
        <f aca="false">(((20-N168)-1)^2)/2*VLOOKUP(E168,Sheet4!$A$2:$E$15,5,0)</f>
        <v>60.5</v>
      </c>
    </row>
    <row r="169" customFormat="false" ht="16.5" hidden="false" customHeight="false" outlineLevel="0" collapsed="false">
      <c r="A169" s="22" t="s">
        <v>220</v>
      </c>
      <c r="B169" s="30" t="s">
        <v>108</v>
      </c>
      <c r="C169" s="30"/>
      <c r="D169" s="24" t="s">
        <v>61</v>
      </c>
      <c r="E169" s="14" t="s">
        <v>32</v>
      </c>
      <c r="F169" s="9" t="n">
        <v>2095</v>
      </c>
      <c r="G169" s="10" t="s">
        <v>33</v>
      </c>
      <c r="H169" s="9" t="n">
        <v>204</v>
      </c>
      <c r="I169" s="9" t="n">
        <v>85</v>
      </c>
      <c r="J169" s="9" t="n">
        <v>283</v>
      </c>
      <c r="K169" s="9" t="n">
        <v>160</v>
      </c>
      <c r="L169" s="9" t="n">
        <v>172</v>
      </c>
      <c r="M169" s="9" t="n">
        <v>0</v>
      </c>
      <c r="N169" s="9" t="n">
        <v>8</v>
      </c>
      <c r="O169" s="9" t="n">
        <v>206</v>
      </c>
      <c r="P169" s="9" t="n">
        <v>42</v>
      </c>
      <c r="Q169" s="9" t="n">
        <v>90</v>
      </c>
      <c r="R169" s="11" t="n">
        <f aca="false">MAX(テーブル3[[#This Row],[火力]],(テーブル3[[#This Row],[雷装]]/2),テーブル3[[#This Row],[航空]])</f>
        <v>141.5</v>
      </c>
      <c r="S16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69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69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69" s="1" t="n">
        <f aca="false">((テーブル3[[#This Row],[主火力補正]]*4)+(テーブル3[[#This Row],[副火力補正]]*0.5))*((H169/3))/1000*VLOOKUP(E169,Sheet4!$A$2:$E$15,2,0)</f>
        <v>42.823</v>
      </c>
      <c r="W169" s="1" t="n">
        <f aca="false">(F169/IF(テーブル3[[#This Row],[装甲]]="軽",280,IF(テーブル3[[#This Row],[装甲]]="中",250,220)))*((テーブル3[[#This Row],[対空]]/400)+(K169*1.8)+(テーブル3[[#This Row],[速力]])+(Q169*0.1))*VLOOKUP(E169,Sheet4!$A$2:$E$15,3,0)/IF(OR(テーブル3[[#This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63.49159375</v>
      </c>
      <c r="X169" s="1" t="n">
        <f aca="false">((L169*3)+(テーブル3[[#This Row],[航空]]/15)+(O169/8)+(Q169*0.1))*VLOOKUP(E169,Sheet4!$A$2:$E$15,4,0)/12</f>
        <v>45.8958333333333</v>
      </c>
      <c r="Y169" s="1" t="n">
        <f aca="false">(((20-N169)-1)^2)/2*VLOOKUP(E169,Sheet4!$A$2:$E$15,5,0)</f>
        <v>60.5</v>
      </c>
    </row>
    <row r="170" customFormat="false" ht="16.5" hidden="false" customHeight="false" outlineLevel="0" collapsed="false">
      <c r="A170" s="22" t="s">
        <v>221</v>
      </c>
      <c r="B170" s="30" t="s">
        <v>108</v>
      </c>
      <c r="C170" s="30"/>
      <c r="D170" s="32" t="s">
        <v>130</v>
      </c>
      <c r="E170" s="14" t="s">
        <v>32</v>
      </c>
      <c r="F170" s="9" t="n">
        <v>1998</v>
      </c>
      <c r="G170" s="10" t="s">
        <v>33</v>
      </c>
      <c r="H170" s="9" t="n">
        <v>196</v>
      </c>
      <c r="I170" s="9" t="n">
        <v>82</v>
      </c>
      <c r="J170" s="9" t="n">
        <v>279</v>
      </c>
      <c r="K170" s="9" t="n">
        <v>158</v>
      </c>
      <c r="L170" s="9" t="n">
        <v>171</v>
      </c>
      <c r="M170" s="9" t="n">
        <v>0</v>
      </c>
      <c r="N170" s="9" t="n">
        <v>7</v>
      </c>
      <c r="O170" s="9" t="n">
        <v>202</v>
      </c>
      <c r="P170" s="9" t="n">
        <v>42</v>
      </c>
      <c r="Q170" s="9" t="n">
        <v>20</v>
      </c>
      <c r="R170" s="11" t="n">
        <f aca="false">MAX(テーブル3[[#This Row],[火力]],(テーブル3[[#This Row],[雷装]]/2),テーブル3[[#This Row],[航空]])</f>
        <v>139.5</v>
      </c>
      <c r="S17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70" s="12" t="n">
        <f aca="false">IF(AND(テーブル3[[#This Row],[主火力]]=テーブル3[[#This Row],[火力]],テーブル3[[#This Row],[艦種]]="駆逐"),テーブル3[[#This Row],[主火力]]*1.5,テーブル3[[#This Row],[主火力]])</f>
        <v>139.5</v>
      </c>
      <c r="U170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170" s="1" t="n">
        <f aca="false">((テーブル3[[#This Row],[主火力補正]]*4)+(テーブル3[[#This Row],[副火力補正]]*0.5))*((H170/3))/1000*VLOOKUP(E170,Sheet4!$A$2:$E$15,2,0)</f>
        <v>40.474</v>
      </c>
      <c r="W170" s="1" t="n">
        <f aca="false">(F170/IF(テーブル3[[#This Row],[装甲]]="軽",280,IF(テーブル3[[#This Row],[装甲]]="中",250,220)))*((テーブル3[[#This Row],[対空]]/400)+(K170*1.8)+(テーブル3[[#This Row],[速力]])+(Q170*0.1))*VLOOKUP(E170,Sheet4!$A$2:$E$15,3,0)/IF(OR(テーブル3[[#This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58.6604772321429</v>
      </c>
      <c r="X170" s="1" t="n">
        <f aca="false">((L170*3)+(テーブル3[[#This Row],[航空]]/15)+(O170/8)+(Q170*0.1))*VLOOKUP(E170,Sheet4!$A$2:$E$15,4,0)/12</f>
        <v>45.0208333333333</v>
      </c>
      <c r="Y170" s="1" t="n">
        <f aca="false">(((20-N170)-1)^2)/2*VLOOKUP(E170,Sheet4!$A$2:$E$15,5,0)</f>
        <v>72</v>
      </c>
    </row>
    <row r="171" customFormat="false" ht="16.5" hidden="false" customHeight="false" outlineLevel="0" collapsed="false">
      <c r="A171" s="22" t="s">
        <v>222</v>
      </c>
      <c r="B171" s="30" t="s">
        <v>108</v>
      </c>
      <c r="C171" s="30"/>
      <c r="D171" s="24" t="s">
        <v>61</v>
      </c>
      <c r="E171" s="14" t="s">
        <v>32</v>
      </c>
      <c r="F171" s="9" t="n">
        <v>2095</v>
      </c>
      <c r="G171" s="10" t="s">
        <v>33</v>
      </c>
      <c r="H171" s="9" t="n">
        <v>203</v>
      </c>
      <c r="I171" s="9" t="n">
        <v>87</v>
      </c>
      <c r="J171" s="9" t="n">
        <v>283</v>
      </c>
      <c r="K171" s="9" t="n">
        <v>160</v>
      </c>
      <c r="L171" s="9" t="n">
        <v>189</v>
      </c>
      <c r="M171" s="9" t="n">
        <v>0</v>
      </c>
      <c r="N171" s="9" t="n">
        <v>8</v>
      </c>
      <c r="O171" s="9" t="n">
        <v>210</v>
      </c>
      <c r="P171" s="9" t="n">
        <v>42</v>
      </c>
      <c r="Q171" s="9" t="n">
        <v>65</v>
      </c>
      <c r="R171" s="11" t="n">
        <f aca="false">MAX(テーブル3[[#This Row],[火力]],(テーブル3[[#This Row],[雷装]]/2),テーブル3[[#This Row],[航空]])</f>
        <v>141.5</v>
      </c>
      <c r="S17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71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71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71" s="1" t="n">
        <f aca="false">((テーブル3[[#This Row],[主火力補正]]*4)+(テーブル3[[#This Row],[副火力補正]]*0.5))*((H171/3))/1000*VLOOKUP(E171,Sheet4!$A$2:$E$15,2,0)</f>
        <v>42.7145833333333</v>
      </c>
      <c r="W171" s="1" t="n">
        <f aca="false">(F171/IF(テーブル3[[#This Row],[装甲]]="軽",280,IF(テーブル3[[#This Row],[装甲]]="中",250,220)))*((テーブル3[[#This Row],[対空]]/400)+(K171*1.8)+(テーブル3[[#This Row],[速力]])+(Q171*0.1))*VLOOKUP(E171,Sheet4!$A$2:$E$15,3,0)/IF(OR(テーブル3[[#This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63.0319095982143</v>
      </c>
      <c r="X171" s="1" t="n">
        <f aca="false">((L171*3)+(テーブル3[[#This Row],[航空]]/15)+(O171/8)+(Q171*0.1))*VLOOKUP(E171,Sheet4!$A$2:$E$15,4,0)/12</f>
        <v>49.9791666666667</v>
      </c>
      <c r="Y171" s="1" t="n">
        <f aca="false">(((20-N171)-1)^2)/2*VLOOKUP(E171,Sheet4!$A$2:$E$15,5,0)</f>
        <v>60.5</v>
      </c>
      <c r="Z171" s="11"/>
    </row>
    <row r="172" customFormat="false" ht="16.5" hidden="false" customHeight="false" outlineLevel="0" collapsed="false">
      <c r="A172" s="22" t="s">
        <v>223</v>
      </c>
      <c r="B172" s="30" t="s">
        <v>108</v>
      </c>
      <c r="C172" s="30"/>
      <c r="D172" s="32" t="s">
        <v>130</v>
      </c>
      <c r="E172" s="14" t="s">
        <v>32</v>
      </c>
      <c r="F172" s="9" t="n">
        <v>1735</v>
      </c>
      <c r="G172" s="10" t="s">
        <v>33</v>
      </c>
      <c r="H172" s="9" t="n">
        <v>190</v>
      </c>
      <c r="I172" s="9" t="n">
        <v>76</v>
      </c>
      <c r="J172" s="9" t="n">
        <v>283</v>
      </c>
      <c r="K172" s="9" t="n">
        <v>162</v>
      </c>
      <c r="L172" s="9" t="n">
        <v>168</v>
      </c>
      <c r="M172" s="9" t="n">
        <v>0</v>
      </c>
      <c r="N172" s="9" t="n">
        <v>7</v>
      </c>
      <c r="O172" s="9" t="n">
        <v>181</v>
      </c>
      <c r="P172" s="9" t="n">
        <v>44</v>
      </c>
      <c r="Q172" s="9" t="n">
        <v>63</v>
      </c>
      <c r="R172" s="11" t="n">
        <f aca="false">MAX(テーブル3[[#This Row],[火力]],(テーブル3[[#This Row],[雷装]]/2),テーブル3[[#This Row],[航空]])</f>
        <v>141.5</v>
      </c>
      <c r="S17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172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72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172" s="1" t="n">
        <f aca="false">((テーブル3[[#This Row],[主火力補正]]*4)+(テーブル3[[#This Row],[副火力補正]]*0.5))*((H172/3))/1000*VLOOKUP(E172,Sheet4!$A$2:$E$15,2,0)</f>
        <v>39.4566666666667</v>
      </c>
      <c r="W172" s="1" t="n">
        <f aca="false">(F172/IF(テーブル3[[#This Row],[装甲]]="軽",280,IF(テーブル3[[#This Row],[装甲]]="中",250,220)))*((テーブル3[[#This Row],[対空]]/400)+(K172*1.8)+(テーブル3[[#This Row],[速力]])+(Q172*0.1))*VLOOKUP(E172,Sheet4!$A$2:$E$15,3,0)/IF(OR(テーブル3[[#This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53.0290357142857</v>
      </c>
      <c r="X172" s="1" t="n">
        <f aca="false">((L172*3)+(テーブル3[[#This Row],[航空]]/15)+(O172/8)+(Q172*0.1))*VLOOKUP(E172,Sheet4!$A$2:$E$15,4,0)/12</f>
        <v>44.4104166666667</v>
      </c>
      <c r="Y172" s="1" t="n">
        <f aca="false">(((20-N172)-1)^2)/2*VLOOKUP(E172,Sheet4!$A$2:$E$15,5,0)</f>
        <v>72</v>
      </c>
      <c r="Z172" s="11"/>
    </row>
    <row r="173" customFormat="false" ht="16.5" hidden="false" customHeight="false" outlineLevel="0" collapsed="false">
      <c r="A173" s="22" t="s">
        <v>224</v>
      </c>
      <c r="B173" s="30" t="s">
        <v>108</v>
      </c>
      <c r="C173" s="30"/>
      <c r="D173" s="13" t="s">
        <v>31</v>
      </c>
      <c r="E173" s="14" t="s">
        <v>32</v>
      </c>
      <c r="F173" s="9" t="n">
        <v>2112</v>
      </c>
      <c r="G173" s="10" t="s">
        <v>33</v>
      </c>
      <c r="H173" s="9" t="n">
        <v>215</v>
      </c>
      <c r="I173" s="9" t="n">
        <v>87</v>
      </c>
      <c r="J173" s="9" t="n">
        <v>291</v>
      </c>
      <c r="K173" s="9" t="n">
        <v>158</v>
      </c>
      <c r="L173" s="9" t="n">
        <v>178</v>
      </c>
      <c r="M173" s="9" t="n">
        <v>0</v>
      </c>
      <c r="N173" s="9" t="n">
        <v>9</v>
      </c>
      <c r="O173" s="9" t="n">
        <v>212</v>
      </c>
      <c r="P173" s="9" t="n">
        <v>42</v>
      </c>
      <c r="Q173" s="9" t="n">
        <v>82</v>
      </c>
      <c r="R173" s="11" t="n">
        <f aca="false">MAX(テーブル3[[#This Row],[火力]],(テーブル3[[#This Row],[雷装]]/2),テーブル3[[#This Row],[航空]])</f>
        <v>145.5</v>
      </c>
      <c r="S17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73" s="12" t="n">
        <f aca="false">IF(AND(テーブル3[[#This Row],[主火力]]=テーブル3[[#This Row],[火力]],テーブル3[[#This Row],[艦種]]="駆逐"),テーブル3[[#This Row],[主火力]]*1.5,テーブル3[[#This Row],[主火力]])</f>
        <v>145.5</v>
      </c>
      <c r="U173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73" s="1" t="n">
        <f aca="false">((テーブル3[[#This Row],[主火力補正]]*4)+(テーブル3[[#This Row],[副火力補正]]*0.5))*((H173/3))/1000*VLOOKUP(E173,Sheet4!$A$2:$E$15,2,0)</f>
        <v>46.38625</v>
      </c>
      <c r="W173" s="1" t="n">
        <f aca="false">(F173/IF(テーブル3[[#This Row],[装甲]]="軽",280,IF(テーブル3[[#This Row],[装甲]]="中",250,220)))*((テーブル3[[#This Row],[対空]]/400)+(K173*1.8)+(テーブル3[[#This Row],[速力]])+(Q173*0.1))*VLOOKUP(E173,Sheet4!$A$2:$E$15,3,0)/IF(OR(テーブル3[[#This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63.1799142857143</v>
      </c>
      <c r="X173" s="1" t="n">
        <f aca="false">((L173*3)+(テーブル3[[#This Row],[航空]]/15)+(O173/8)+(Q173*0.1))*VLOOKUP(E173,Sheet4!$A$2:$E$15,4,0)/12</f>
        <v>47.3916666666667</v>
      </c>
      <c r="Y173" s="1" t="n">
        <f aca="false">(((20-N173)-1)^2)/2*VLOOKUP(E173,Sheet4!$A$2:$E$15,5,0)</f>
        <v>50</v>
      </c>
      <c r="Z173" s="11"/>
    </row>
    <row r="174" customFormat="false" ht="16.5" hidden="false" customHeight="false" outlineLevel="0" collapsed="false">
      <c r="A174" s="22" t="s">
        <v>225</v>
      </c>
      <c r="B174" s="30" t="s">
        <v>108</v>
      </c>
      <c r="C174" s="30"/>
      <c r="D174" s="24" t="s">
        <v>61</v>
      </c>
      <c r="E174" s="14" t="s">
        <v>32</v>
      </c>
      <c r="F174" s="9" t="n">
        <v>1647</v>
      </c>
      <c r="G174" s="10" t="s">
        <v>33</v>
      </c>
      <c r="H174" s="9" t="n">
        <v>189</v>
      </c>
      <c r="I174" s="9" t="n">
        <v>74</v>
      </c>
      <c r="J174" s="9" t="n">
        <v>279</v>
      </c>
      <c r="K174" s="9" t="n">
        <v>162</v>
      </c>
      <c r="L174" s="9" t="n">
        <v>185</v>
      </c>
      <c r="M174" s="9" t="n">
        <v>0</v>
      </c>
      <c r="N174" s="9" t="n">
        <v>8</v>
      </c>
      <c r="O174" s="9" t="n">
        <v>184</v>
      </c>
      <c r="P174" s="9" t="n">
        <v>44</v>
      </c>
      <c r="Q174" s="9" t="n">
        <v>72</v>
      </c>
      <c r="R174" s="11" t="n">
        <f aca="false">MAX(テーブル3[[#This Row],[火力]],(テーブル3[[#This Row],[雷装]]/2),テーブル3[[#This Row],[航空]])</f>
        <v>139.5</v>
      </c>
      <c r="S17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74</v>
      </c>
      <c r="T174" s="12" t="n">
        <f aca="false">IF(AND(テーブル3[[#This Row],[主火力]]=テーブル3[[#This Row],[火力]],テーブル3[[#This Row],[艦種]]="駆逐"),テーブル3[[#This Row],[主火力]]*1.5,テーブル3[[#This Row],[主火力]])</f>
        <v>139.5</v>
      </c>
      <c r="U174" s="12" t="n">
        <f aca="false">IF(AND(テーブル3[[#This Row],[艦種]]="駆逐",テーブル3[[#This Row],[副火力]]=テーブル3[[#This Row],[火力]]),テーブル3[[#This Row],[副火力]]*1.5,テーブル3[[#This Row],[副火力]])</f>
        <v>111</v>
      </c>
      <c r="V174" s="1" t="n">
        <f aca="false">((テーブル3[[#This Row],[主火力補正]]*4)+(テーブル3[[#This Row],[副火力補正]]*0.5))*((H174/3))/1000*VLOOKUP(E174,Sheet4!$A$2:$E$15,2,0)</f>
        <v>38.6505</v>
      </c>
      <c r="W174" s="1" t="n">
        <f aca="false">(F174/IF(テーブル3[[#This Row],[装甲]]="軽",280,IF(テーブル3[[#This Row],[装甲]]="中",250,220)))*((テーブル3[[#This Row],[対空]]/400)+(K174*1.8)+(テーブル3[[#This Row],[速力]])+(Q174*0.1))*VLOOKUP(E174,Sheet4!$A$2:$E$15,3,0)/IF(OR(テーブル3[[#This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50.4779765625</v>
      </c>
      <c r="X174" s="1" t="n">
        <f aca="false">((L174*3)+(テーブル3[[#This Row],[航空]]/15)+(O174/8)+(Q174*0.1))*VLOOKUP(E174,Sheet4!$A$2:$E$15,4,0)/12</f>
        <v>48.7666666666667</v>
      </c>
      <c r="Y174" s="1" t="n">
        <f aca="false">(((20-N174)-1)^2)/2*VLOOKUP(E174,Sheet4!$A$2:$E$15,5,0)</f>
        <v>60.5</v>
      </c>
      <c r="Z174" s="11"/>
    </row>
    <row r="175" customFormat="false" ht="16.5" hidden="false" customHeight="false" outlineLevel="0" collapsed="false">
      <c r="A175" s="22" t="s">
        <v>226</v>
      </c>
      <c r="B175" s="30" t="s">
        <v>108</v>
      </c>
      <c r="C175" s="30"/>
      <c r="D175" s="13" t="s">
        <v>31</v>
      </c>
      <c r="E175" s="14" t="s">
        <v>32</v>
      </c>
      <c r="F175" s="9" t="n">
        <v>2115</v>
      </c>
      <c r="G175" s="10" t="s">
        <v>33</v>
      </c>
      <c r="H175" s="9" t="n">
        <v>207</v>
      </c>
      <c r="I175" s="9" t="n">
        <v>87</v>
      </c>
      <c r="J175" s="9" t="n">
        <v>291</v>
      </c>
      <c r="K175" s="9" t="n">
        <v>160</v>
      </c>
      <c r="L175" s="9" t="n">
        <v>178</v>
      </c>
      <c r="M175" s="9" t="n">
        <v>0</v>
      </c>
      <c r="N175" s="9" t="n">
        <v>9</v>
      </c>
      <c r="O175" s="9" t="n">
        <v>212</v>
      </c>
      <c r="P175" s="9" t="n">
        <v>42</v>
      </c>
      <c r="Q175" s="9" t="n">
        <v>80</v>
      </c>
      <c r="R175" s="11" t="n">
        <f aca="false">MAX(テーブル3[[#This Row],[火力]],(テーブル3[[#This Row],[雷装]]/2),テーブル3[[#This Row],[航空]])</f>
        <v>145.5</v>
      </c>
      <c r="S17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75" s="12" t="n">
        <f aca="false">IF(AND(テーブル3[[#This Row],[主火力]]=テーブル3[[#This Row],[火力]],テーブル3[[#This Row],[艦種]]="駆逐"),テーブル3[[#This Row],[主火力]]*1.5,テーブル3[[#This Row],[主火力]])</f>
        <v>145.5</v>
      </c>
      <c r="U175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75" s="1" t="n">
        <f aca="false">((テーブル3[[#This Row],[主火力補正]]*4)+(テーブル3[[#This Row],[副火力補正]]*0.5))*((H175/3))/1000*VLOOKUP(E175,Sheet4!$A$2:$E$15,2,0)</f>
        <v>44.66025</v>
      </c>
      <c r="W175" s="1" t="n">
        <f aca="false">(F175/IF(テーブル3[[#This Row],[装甲]]="軽",280,IF(テーブル3[[#This Row],[装甲]]="中",250,220)))*((テーブル3[[#This Row],[対空]]/400)+(K175*1.8)+(テーブル3[[#This Row],[速力]])+(Q175*0.1))*VLOOKUP(E175,Sheet4!$A$2:$E$15,3,0)/IF(OR(テーブル3[[#This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63.9117120535714</v>
      </c>
      <c r="X175" s="1" t="n">
        <f aca="false">((L175*3)+(テーブル3[[#This Row],[航空]]/15)+(O175/8)+(Q175*0.1))*VLOOKUP(E175,Sheet4!$A$2:$E$15,4,0)/12</f>
        <v>47.375</v>
      </c>
      <c r="Y175" s="1" t="n">
        <f aca="false">(((20-N175)-1)^2)/2*VLOOKUP(E175,Sheet4!$A$2:$E$15,5,0)</f>
        <v>50</v>
      </c>
    </row>
    <row r="176" customFormat="false" ht="16.5" hidden="false" customHeight="false" outlineLevel="0" collapsed="false">
      <c r="A176" s="22" t="s">
        <v>227</v>
      </c>
      <c r="B176" s="30" t="s">
        <v>108</v>
      </c>
      <c r="C176" s="30"/>
      <c r="D176" s="24" t="s">
        <v>61</v>
      </c>
      <c r="E176" s="14" t="s">
        <v>32</v>
      </c>
      <c r="F176" s="9" t="n">
        <v>2095</v>
      </c>
      <c r="G176" s="10" t="s">
        <v>33</v>
      </c>
      <c r="H176" s="9" t="n">
        <v>196</v>
      </c>
      <c r="I176" s="9" t="n">
        <v>76</v>
      </c>
      <c r="J176" s="9" t="n">
        <v>283</v>
      </c>
      <c r="K176" s="9" t="n">
        <v>161</v>
      </c>
      <c r="L176" s="9" t="n">
        <v>194</v>
      </c>
      <c r="M176" s="9" t="n">
        <v>0</v>
      </c>
      <c r="N176" s="9" t="n">
        <v>8</v>
      </c>
      <c r="O176" s="9" t="n">
        <v>187</v>
      </c>
      <c r="P176" s="9" t="n">
        <v>43</v>
      </c>
      <c r="Q176" s="9" t="n">
        <v>78</v>
      </c>
      <c r="R176" s="11" t="n">
        <f aca="false">MAX(テーブル3[[#This Row],[火力]],(テーブル3[[#This Row],[雷装]]/2),テーブル3[[#This Row],[航空]])</f>
        <v>141.5</v>
      </c>
      <c r="S17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176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76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176" s="1" t="n">
        <f aca="false">((テーブル3[[#This Row],[主火力補正]]*4)+(テーブル3[[#This Row],[副火力補正]]*0.5))*((H176/3))/1000*VLOOKUP(E176,Sheet4!$A$2:$E$15,2,0)</f>
        <v>40.7026666666667</v>
      </c>
      <c r="W176" s="1" t="n">
        <f aca="false">(F176/IF(テーブル3[[#This Row],[装甲]]="軽",280,IF(テーブル3[[#This Row],[装甲]]="中",250,220)))*((テーブル3[[#This Row],[対空]]/400)+(K176*1.8)+(テーブル3[[#This Row],[速力]])+(Q176*0.1))*VLOOKUP(E176,Sheet4!$A$2:$E$15,3,0)/IF(OR(テーブル3[[#This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63.8011674107143</v>
      </c>
      <c r="X176" s="1" t="n">
        <f aca="false">((L176*3)+(テーブル3[[#This Row],[航空]]/15)+(O176/8)+(Q176*0.1))*VLOOKUP(E176,Sheet4!$A$2:$E$15,4,0)/12</f>
        <v>51.0979166666667</v>
      </c>
      <c r="Y176" s="1" t="n">
        <f aca="false">(((20-N176)-1)^2)/2*VLOOKUP(E176,Sheet4!$A$2:$E$15,5,0)</f>
        <v>60.5</v>
      </c>
      <c r="Z176" s="11"/>
    </row>
    <row r="177" customFormat="false" ht="16.5" hidden="false" customHeight="false" outlineLevel="0" collapsed="false">
      <c r="A177" s="22" t="s">
        <v>228</v>
      </c>
      <c r="B177" s="30" t="s">
        <v>108</v>
      </c>
      <c r="C177" s="30"/>
      <c r="D177" s="24" t="s">
        <v>61</v>
      </c>
      <c r="E177" s="14" t="s">
        <v>32</v>
      </c>
      <c r="F177" s="9" t="n">
        <v>1815</v>
      </c>
      <c r="G177" s="10" t="s">
        <v>33</v>
      </c>
      <c r="H177" s="9" t="n">
        <v>204</v>
      </c>
      <c r="I177" s="9" t="n">
        <v>81</v>
      </c>
      <c r="J177" s="9" t="n">
        <v>286</v>
      </c>
      <c r="K177" s="9" t="n">
        <v>160</v>
      </c>
      <c r="L177" s="9" t="n">
        <v>172</v>
      </c>
      <c r="M177" s="9" t="n">
        <v>0</v>
      </c>
      <c r="N177" s="9" t="n">
        <v>8</v>
      </c>
      <c r="O177" s="9" t="n">
        <v>208</v>
      </c>
      <c r="P177" s="9" t="n">
        <v>42</v>
      </c>
      <c r="Q177" s="9" t="n">
        <v>47</v>
      </c>
      <c r="R177" s="11" t="n">
        <f aca="false">MAX(テーブル3[[#This Row],[火力]],(テーブル3[[#This Row],[雷装]]/2),テーブル3[[#This Row],[航空]])</f>
        <v>143</v>
      </c>
      <c r="S17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177" s="12" t="n">
        <f aca="false">IF(AND(テーブル3[[#This Row],[主火力]]=テーブル3[[#This Row],[火力]],テーブル3[[#This Row],[艦種]]="駆逐"),テーブル3[[#This Row],[主火力]]*1.5,テーブル3[[#This Row],[主火力]])</f>
        <v>143</v>
      </c>
      <c r="U177" s="12" t="n">
        <f aca="false">IF(AND(テーブル3[[#This Row],[艦種]]="駆逐",テーブル3[[#This Row],[副火力]]=テーブル3[[#This Row],[火力]]),テーブル3[[#This Row],[副火力]]*1.5,テーブル3[[#This Row],[副火力]])</f>
        <v>121.5</v>
      </c>
      <c r="V177" s="1" t="n">
        <f aca="false">((テーブル3[[#This Row],[主火力補正]]*4)+(テーブル3[[#This Row],[副火力補正]]*0.5))*((H177/3))/1000*VLOOKUP(E177,Sheet4!$A$2:$E$15,2,0)</f>
        <v>43.027</v>
      </c>
      <c r="W177" s="1" t="n">
        <f aca="false">(F177/IF(テーブル3[[#This Row],[装甲]]="軽",280,IF(テーブル3[[#This Row],[装甲]]="中",250,220)))*((テーブル3[[#This Row],[対空]]/400)+(K177*1.8)+(テーブル3[[#This Row],[速力]])+(Q177*0.1))*VLOOKUP(E177,Sheet4!$A$2:$E$15,3,0)/IF(OR(テーブル3[[#This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54.3090133928571</v>
      </c>
      <c r="X177" s="1" t="n">
        <f aca="false">((L177*3)+(テーブル3[[#This Row],[航空]]/15)+(O177/8)+(Q177*0.1))*VLOOKUP(E177,Sheet4!$A$2:$E$15,4,0)/12</f>
        <v>45.5583333333333</v>
      </c>
      <c r="Y177" s="1" t="n">
        <f aca="false">(((20-N177)-1)^2)/2*VLOOKUP(E177,Sheet4!$A$2:$E$15,5,0)</f>
        <v>60.5</v>
      </c>
    </row>
    <row r="178" customFormat="false" ht="16.5" hidden="false" customHeight="false" outlineLevel="0" collapsed="false">
      <c r="A178" s="22" t="s">
        <v>229</v>
      </c>
      <c r="B178" s="30" t="s">
        <v>108</v>
      </c>
      <c r="C178" s="30"/>
      <c r="D178" s="24" t="s">
        <v>61</v>
      </c>
      <c r="E178" s="14" t="s">
        <v>32</v>
      </c>
      <c r="F178" s="9" t="n">
        <v>1746</v>
      </c>
      <c r="G178" s="10" t="s">
        <v>33</v>
      </c>
      <c r="H178" s="9" t="n">
        <v>177</v>
      </c>
      <c r="I178" s="9" t="n">
        <v>70</v>
      </c>
      <c r="J178" s="9" t="n">
        <v>246</v>
      </c>
      <c r="K178" s="9" t="n">
        <v>154</v>
      </c>
      <c r="L178" s="9" t="n">
        <v>191</v>
      </c>
      <c r="M178" s="9" t="n">
        <v>0</v>
      </c>
      <c r="N178" s="9" t="n">
        <v>8</v>
      </c>
      <c r="O178" s="9" t="n">
        <v>193</v>
      </c>
      <c r="P178" s="9" t="n">
        <v>42</v>
      </c>
      <c r="Q178" s="9" t="n">
        <v>55</v>
      </c>
      <c r="R178" s="11" t="n">
        <f aca="false">MAX(テーブル3[[#This Row],[火力]],(テーブル3[[#This Row],[雷装]]/2),テーブル3[[#This Row],[航空]])</f>
        <v>123</v>
      </c>
      <c r="S17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70</v>
      </c>
      <c r="T178" s="12" t="n">
        <f aca="false">IF(AND(テーブル3[[#This Row],[主火力]]=テーブル3[[#This Row],[火力]],テーブル3[[#This Row],[艦種]]="駆逐"),テーブル3[[#This Row],[主火力]]*1.5,テーブル3[[#This Row],[主火力]])</f>
        <v>123</v>
      </c>
      <c r="U178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178" s="1" t="n">
        <f aca="false">((テーブル3[[#This Row],[主火力補正]]*4)+(テーブル3[[#This Row],[副火力補正]]*0.5))*((H178/3))/1000*VLOOKUP(E178,Sheet4!$A$2:$E$15,2,0)</f>
        <v>32.1255</v>
      </c>
      <c r="W178" s="1" t="n">
        <f aca="false">(F178/IF(テーブル3[[#This Row],[装甲]]="軽",280,IF(テーブル3[[#This Row],[装甲]]="中",250,220)))*((テーブル3[[#This Row],[対空]]/400)+(K178*1.8)+(テーブル3[[#This Row],[速力]])+(Q178*0.1))*VLOOKUP(E178,Sheet4!$A$2:$E$15,3,0)/IF(OR(テーブル3[[#This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50.6928495535714</v>
      </c>
      <c r="X178" s="1" t="n">
        <f aca="false">((L178*3)+(テーブル3[[#This Row],[航空]]/15)+(O178/8)+(Q178*0.1))*VLOOKUP(E178,Sheet4!$A$2:$E$15,4,0)/12</f>
        <v>50.21875</v>
      </c>
      <c r="Y178" s="1" t="n">
        <f aca="false">(((20-N178)-1)^2)/2*VLOOKUP(E178,Sheet4!$A$2:$E$15,5,0)</f>
        <v>60.5</v>
      </c>
      <c r="Z178" s="11"/>
    </row>
    <row r="179" customFormat="false" ht="16.5" hidden="false" customHeight="false" outlineLevel="0" collapsed="false">
      <c r="A179" s="22" t="s">
        <v>230</v>
      </c>
      <c r="B179" s="30" t="s">
        <v>108</v>
      </c>
      <c r="C179" s="30"/>
      <c r="D179" s="32" t="s">
        <v>130</v>
      </c>
      <c r="E179" s="14" t="s">
        <v>32</v>
      </c>
      <c r="F179" s="9" t="n">
        <v>1998</v>
      </c>
      <c r="G179" s="10" t="s">
        <v>33</v>
      </c>
      <c r="H179" s="9" t="n">
        <v>196</v>
      </c>
      <c r="I179" s="9" t="n">
        <v>82</v>
      </c>
      <c r="J179" s="9" t="n">
        <v>279</v>
      </c>
      <c r="K179" s="9" t="n">
        <v>158</v>
      </c>
      <c r="L179" s="9" t="n">
        <v>171</v>
      </c>
      <c r="M179" s="9" t="n">
        <v>0</v>
      </c>
      <c r="N179" s="9" t="n">
        <v>7</v>
      </c>
      <c r="O179" s="9" t="n">
        <v>202</v>
      </c>
      <c r="P179" s="9" t="n">
        <v>42</v>
      </c>
      <c r="Q179" s="9" t="n">
        <v>67</v>
      </c>
      <c r="R179" s="11" t="n">
        <f aca="false">MAX(テーブル3[[#This Row],[火力]],(テーブル3[[#This Row],[雷装]]/2),テーブル3[[#This Row],[航空]])</f>
        <v>139.5</v>
      </c>
      <c r="S17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179" s="12" t="n">
        <f aca="false">IF(AND(テーブル3[[#This Row],[主火力]]=テーブル3[[#This Row],[火力]],テーブル3[[#This Row],[艦種]]="駆逐"),テーブル3[[#This Row],[主火力]]*1.5,テーブル3[[#This Row],[主火力]])</f>
        <v>139.5</v>
      </c>
      <c r="U179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179" s="1" t="n">
        <f aca="false">((テーブル3[[#This Row],[主火力補正]]*4)+(テーブル3[[#This Row],[副火力補正]]*0.5))*((H179/3))/1000*VLOOKUP(E179,Sheet4!$A$2:$E$15,2,0)</f>
        <v>40.474</v>
      </c>
      <c r="W179" s="1" t="n">
        <f aca="false">(F179/IF(テーブル3[[#This Row],[装甲]]="軽",280,IF(テーブル3[[#This Row],[装甲]]="中",250,220)))*((テーブル3[[#This Row],[対空]]/400)+(K179*1.8)+(テーブル3[[#This Row],[速力]])+(Q179*0.1))*VLOOKUP(E179,Sheet4!$A$2:$E$15,3,0)/IF(OR(テーブル3[[#This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59.4989236607143</v>
      </c>
      <c r="X179" s="1" t="n">
        <f aca="false">((L179*3)+(テーブル3[[#This Row],[航空]]/15)+(O179/8)+(Q179*0.1))*VLOOKUP(E179,Sheet4!$A$2:$E$15,4,0)/12</f>
        <v>45.4125</v>
      </c>
      <c r="Y179" s="1" t="n">
        <f aca="false">(((20-N179)-1)^2)/2*VLOOKUP(E179,Sheet4!$A$2:$E$15,5,0)</f>
        <v>72</v>
      </c>
      <c r="Z179" s="11"/>
    </row>
    <row r="180" customFormat="false" ht="16.5" hidden="false" customHeight="false" outlineLevel="0" collapsed="false">
      <c r="A180" s="22" t="s">
        <v>231</v>
      </c>
      <c r="B180" s="30" t="s">
        <v>108</v>
      </c>
      <c r="C180" s="30"/>
      <c r="D180" s="24" t="s">
        <v>61</v>
      </c>
      <c r="E180" s="14" t="s">
        <v>32</v>
      </c>
      <c r="F180" s="9" t="n">
        <v>2054</v>
      </c>
      <c r="G180" s="10" t="s">
        <v>33</v>
      </c>
      <c r="H180" s="9" t="n">
        <v>201</v>
      </c>
      <c r="I180" s="9" t="n">
        <v>85</v>
      </c>
      <c r="J180" s="9" t="n">
        <v>282</v>
      </c>
      <c r="K180" s="9" t="n">
        <v>160</v>
      </c>
      <c r="L180" s="9" t="n">
        <v>189</v>
      </c>
      <c r="M180" s="9" t="n">
        <v>0</v>
      </c>
      <c r="N180" s="9" t="n">
        <v>8</v>
      </c>
      <c r="O180" s="9" t="n">
        <v>206</v>
      </c>
      <c r="P180" s="9" t="n">
        <v>42</v>
      </c>
      <c r="Q180" s="9" t="n">
        <v>34</v>
      </c>
      <c r="R180" s="11" t="n">
        <f aca="false">MAX(テーブル3[[#This Row],[火力]],(テーブル3[[#This Row],[雷装]]/2),テーブル3[[#This Row],[航空]])</f>
        <v>141</v>
      </c>
      <c r="S18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80" s="12" t="n">
        <f aca="false">IF(AND(テーブル3[[#This Row],[主火力]]=テーブル3[[#This Row],[火力]],テーブル3[[#This Row],[艦種]]="駆逐"),テーブル3[[#This Row],[主火力]]*1.5,テーブル3[[#This Row],[主火力]])</f>
        <v>141</v>
      </c>
      <c r="U180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80" s="1" t="n">
        <f aca="false">((テーブル3[[#This Row],[主火力補正]]*4)+(テーブル3[[#This Row],[副火力補正]]*0.5))*((H180/3))/1000*VLOOKUP(E180,Sheet4!$A$2:$E$15,2,0)</f>
        <v>42.05925</v>
      </c>
      <c r="W180" s="1" t="n">
        <f aca="false">(F180/IF(テーブル3[[#This Row],[装甲]]="軽",280,IF(テーブル3[[#This Row],[装甲]]="中",250,220)))*((テーブル3[[#This Row],[対空]]/400)+(K180*1.8)+(テーブル3[[#This Row],[速力]])+(Q180*0.1))*VLOOKUP(E180,Sheet4!$A$2:$E$15,3,0)/IF(OR(テーブル3[[#This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61.2298316964286</v>
      </c>
      <c r="X180" s="1" t="n">
        <f aca="false">((L180*3)+(テーブル3[[#This Row],[航空]]/15)+(O180/8)+(Q180*0.1))*VLOOKUP(E180,Sheet4!$A$2:$E$15,4,0)/12</f>
        <v>49.6791666666667</v>
      </c>
      <c r="Y180" s="1" t="n">
        <f aca="false">(((20-N180)-1)^2)/2*VLOOKUP(E180,Sheet4!$A$2:$E$15,5,0)</f>
        <v>60.5</v>
      </c>
    </row>
    <row r="181" customFormat="false" ht="16.5" hidden="false" customHeight="false" outlineLevel="0" collapsed="false">
      <c r="A181" s="22" t="s">
        <v>232</v>
      </c>
      <c r="B181" s="30" t="s">
        <v>108</v>
      </c>
      <c r="C181" s="30"/>
      <c r="D181" s="24" t="s">
        <v>61</v>
      </c>
      <c r="E181" s="14" t="s">
        <v>32</v>
      </c>
      <c r="F181" s="9" t="n">
        <v>2077</v>
      </c>
      <c r="G181" s="10" t="s">
        <v>33</v>
      </c>
      <c r="H181" s="9" t="n">
        <v>196</v>
      </c>
      <c r="I181" s="9" t="n">
        <v>85</v>
      </c>
      <c r="J181" s="9" t="n">
        <v>283</v>
      </c>
      <c r="K181" s="9" t="n">
        <v>160</v>
      </c>
      <c r="L181" s="9" t="n">
        <v>172</v>
      </c>
      <c r="M181" s="9" t="n">
        <v>0</v>
      </c>
      <c r="N181" s="9" t="n">
        <v>8</v>
      </c>
      <c r="O181" s="9" t="n">
        <v>206</v>
      </c>
      <c r="P181" s="9" t="n">
        <v>43</v>
      </c>
      <c r="Q181" s="9" t="n">
        <v>73</v>
      </c>
      <c r="R181" s="11" t="n">
        <f aca="false">MAX(テーブル3[[#This Row],[火力]],(テーブル3[[#This Row],[雷装]]/2),テーブル3[[#This Row],[航空]])</f>
        <v>141.5</v>
      </c>
      <c r="S18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81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81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81" s="1" t="n">
        <f aca="false">((テーブル3[[#This Row],[主火力補正]]*4)+(テーブル3[[#This Row],[副火力補正]]*0.5))*((H181/3))/1000*VLOOKUP(E181,Sheet4!$A$2:$E$15,2,0)</f>
        <v>41.1436666666667</v>
      </c>
      <c r="W181" s="1" t="n">
        <f aca="false">(F181/IF(テーブル3[[#This Row],[装甲]]="軽",280,IF(テーブル3[[#This Row],[装甲]]="中",250,220)))*((テーブル3[[#This Row],[対空]]/400)+(K181*1.8)+(テーブル3[[#This Row],[速力]])+(Q181*0.1))*VLOOKUP(E181,Sheet4!$A$2:$E$15,3,0)/IF(OR(テーブル3[[#This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62.81626875</v>
      </c>
      <c r="X181" s="1" t="n">
        <f aca="false">((L181*3)+(テーブル3[[#This Row],[航空]]/15)+(O181/8)+(Q181*0.1))*VLOOKUP(E181,Sheet4!$A$2:$E$15,4,0)/12</f>
        <v>45.7541666666667</v>
      </c>
      <c r="Y181" s="1" t="n">
        <f aca="false">(((20-N181)-1)^2)/2*VLOOKUP(E181,Sheet4!$A$2:$E$15,5,0)</f>
        <v>60.5</v>
      </c>
    </row>
    <row r="182" customFormat="false" ht="16.5" hidden="false" customHeight="false" outlineLevel="0" collapsed="false">
      <c r="A182" s="5" t="s">
        <v>233</v>
      </c>
      <c r="B182" s="30" t="s">
        <v>108</v>
      </c>
      <c r="C182" s="30"/>
      <c r="D182" s="24" t="s">
        <v>61</v>
      </c>
      <c r="E182" s="14" t="s">
        <v>32</v>
      </c>
      <c r="F182" s="9" t="n">
        <v>2054</v>
      </c>
      <c r="G182" s="10" t="s">
        <v>33</v>
      </c>
      <c r="H182" s="9" t="n">
        <v>196</v>
      </c>
      <c r="I182" s="9" t="n">
        <v>85</v>
      </c>
      <c r="J182" s="9" t="n">
        <v>283</v>
      </c>
      <c r="K182" s="9" t="n">
        <v>160</v>
      </c>
      <c r="L182" s="9" t="n">
        <v>172</v>
      </c>
      <c r="M182" s="9" t="n">
        <v>0</v>
      </c>
      <c r="N182" s="9" t="n">
        <v>8</v>
      </c>
      <c r="O182" s="9" t="n">
        <v>218</v>
      </c>
      <c r="P182" s="9" t="n">
        <v>42</v>
      </c>
      <c r="Q182" s="9" t="n">
        <v>75</v>
      </c>
      <c r="R182" s="11" t="n">
        <f aca="false">MAX(テーブル3[[#This Row],[火力]],(テーブル3[[#This Row],[雷装]]/2),テーブル3[[#This Row],[航空]])</f>
        <v>141.5</v>
      </c>
      <c r="S18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82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82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82" s="1" t="n">
        <f aca="false">((テーブル3[[#This Row],[主火力補正]]*4)+(テーブル3[[#This Row],[副火力補正]]*0.5))*((H182/3))/1000*VLOOKUP(E182,Sheet4!$A$2:$E$15,2,0)</f>
        <v>41.1436666666667</v>
      </c>
      <c r="W182" s="1" t="n">
        <f aca="false">(F182/IF(テーブル3[[#This Row],[装甲]]="軽",280,IF(テーブル3[[#This Row],[装甲]]="中",250,220)))*((テーブル3[[#This Row],[対空]]/400)+(K182*1.8)+(テーブル3[[#This Row],[速力]])+(Q182*0.1))*VLOOKUP(E182,Sheet4!$A$2:$E$15,3,0)/IF(OR(テーブル3[[#This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61.9739482142857</v>
      </c>
      <c r="X182" s="1" t="n">
        <f aca="false">((L182*3)+(テーブル3[[#This Row],[航空]]/15)+(O182/8)+(Q182*0.1))*VLOOKUP(E182,Sheet4!$A$2:$E$15,4,0)/12</f>
        <v>45.8958333333333</v>
      </c>
      <c r="Y182" s="1" t="n">
        <f aca="false">(((20-N182)-1)^2)/2*VLOOKUP(E182,Sheet4!$A$2:$E$15,5,0)</f>
        <v>60.5</v>
      </c>
      <c r="Z182" s="11"/>
    </row>
    <row r="183" customFormat="false" ht="16.5" hidden="false" customHeight="false" outlineLevel="0" collapsed="false">
      <c r="A183" s="22" t="s">
        <v>234</v>
      </c>
      <c r="B183" s="30" t="s">
        <v>108</v>
      </c>
      <c r="C183" s="30"/>
      <c r="D183" s="24" t="s">
        <v>61</v>
      </c>
      <c r="E183" s="14" t="s">
        <v>32</v>
      </c>
      <c r="F183" s="9" t="n">
        <v>1826</v>
      </c>
      <c r="G183" s="10" t="s">
        <v>33</v>
      </c>
      <c r="H183" s="9" t="n">
        <v>204</v>
      </c>
      <c r="I183" s="9" t="n">
        <v>87</v>
      </c>
      <c r="J183" s="9" t="n">
        <v>320</v>
      </c>
      <c r="K183" s="9" t="n">
        <v>162</v>
      </c>
      <c r="L183" s="9" t="n">
        <v>172</v>
      </c>
      <c r="M183" s="9" t="n">
        <v>0</v>
      </c>
      <c r="N183" s="9" t="n">
        <v>8</v>
      </c>
      <c r="O183" s="9" t="n">
        <v>192</v>
      </c>
      <c r="P183" s="9" t="n">
        <v>44</v>
      </c>
      <c r="Q183" s="9" t="n">
        <v>70</v>
      </c>
      <c r="R183" s="11" t="n">
        <f aca="false">MAX(テーブル3[[#This Row],[火力]],(テーブル3[[#This Row],[雷装]]/2),テーブル3[[#This Row],[航空]])</f>
        <v>160</v>
      </c>
      <c r="S18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83" s="12" t="n">
        <f aca="false">IF(AND(テーブル3[[#This Row],[主火力]]=テーブル3[[#This Row],[火力]],テーブル3[[#This Row],[艦種]]="駆逐"),テーブル3[[#This Row],[主火力]]*1.5,テーブル3[[#This Row],[主火力]])</f>
        <v>160</v>
      </c>
      <c r="U183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83" s="1" t="n">
        <f aca="false">((テーブル3[[#This Row],[主火力補正]]*4)+(テーブル3[[#This Row],[副火力補正]]*0.5))*((H183/3))/1000*VLOOKUP(E183,Sheet4!$A$2:$E$15,2,0)</f>
        <v>47.957</v>
      </c>
      <c r="W183" s="1" t="n">
        <f aca="false">(F183/IF(テーブル3[[#This Row],[装甲]]="軽",280,IF(テーブル3[[#This Row],[装甲]]="中",250,220)))*((テーブル3[[#This Row],[対空]]/400)+(K183*1.8)+(テーブル3[[#This Row],[速力]])+(Q183*0.1))*VLOOKUP(E183,Sheet4!$A$2:$E$15,3,0)/IF(OR(テーブル3[[#This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55.9261410714286</v>
      </c>
      <c r="X183" s="1" t="n">
        <f aca="false">((L183*3)+(テーブル3[[#This Row],[航空]]/15)+(O183/8)+(Q183*0.1))*VLOOKUP(E183,Sheet4!$A$2:$E$15,4,0)/12</f>
        <v>45.5833333333333</v>
      </c>
      <c r="Y183" s="1" t="n">
        <f aca="false">(((20-N183)-1)^2)/2*VLOOKUP(E183,Sheet4!$A$2:$E$15,5,0)</f>
        <v>60.5</v>
      </c>
    </row>
    <row r="184" customFormat="false" ht="16.5" hidden="false" customHeight="false" outlineLevel="0" collapsed="false">
      <c r="A184" s="22" t="s">
        <v>235</v>
      </c>
      <c r="B184" s="30" t="s">
        <v>108</v>
      </c>
      <c r="C184" s="30"/>
      <c r="D184" s="24" t="s">
        <v>61</v>
      </c>
      <c r="E184" s="14" t="s">
        <v>32</v>
      </c>
      <c r="F184" s="9" t="n">
        <v>1826</v>
      </c>
      <c r="G184" s="10" t="s">
        <v>33</v>
      </c>
      <c r="H184" s="9" t="n">
        <v>204</v>
      </c>
      <c r="I184" s="9" t="n">
        <v>87</v>
      </c>
      <c r="J184" s="9" t="n">
        <v>320</v>
      </c>
      <c r="K184" s="9" t="n">
        <v>163</v>
      </c>
      <c r="L184" s="9" t="n">
        <v>172</v>
      </c>
      <c r="M184" s="9" t="n">
        <v>0</v>
      </c>
      <c r="N184" s="9" t="n">
        <v>8</v>
      </c>
      <c r="O184" s="9" t="n">
        <v>193</v>
      </c>
      <c r="P184" s="9" t="n">
        <v>45</v>
      </c>
      <c r="Q184" s="9" t="n">
        <v>72</v>
      </c>
      <c r="R184" s="11" t="n">
        <f aca="false">MAX(テーブル3[[#This Row],[火力]],(テーブル3[[#This Row],[雷装]]/2),テーブル3[[#This Row],[航空]])</f>
        <v>160</v>
      </c>
      <c r="S18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84" s="12" t="n">
        <f aca="false">IF(AND(テーブル3[[#This Row],[主火力]]=テーブル3[[#This Row],[火力]],テーブル3[[#This Row],[艦種]]="駆逐"),テーブル3[[#This Row],[主火力]]*1.5,テーブル3[[#This Row],[主火力]])</f>
        <v>160</v>
      </c>
      <c r="U184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84" s="1" t="n">
        <f aca="false">((テーブル3[[#This Row],[主火力補正]]*4)+(テーブル3[[#This Row],[副火力補正]]*0.5))*((H184/3))/1000*VLOOKUP(E184,Sheet4!$A$2:$E$15,2,0)</f>
        <v>47.957</v>
      </c>
      <c r="W184" s="1" t="n">
        <f aca="false">(F184/IF(テーブル3[[#This Row],[装甲]]="軽",280,IF(テーブル3[[#This Row],[装甲]]="中",250,220)))*((テーブル3[[#This Row],[対空]]/400)+(K184*1.8)+(テーブル3[[#This Row],[速力]])+(Q184*0.1))*VLOOKUP(E184,Sheet4!$A$2:$E$15,3,0)/IF(OR(テーブル3[[#This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56.4152482142857</v>
      </c>
      <c r="X184" s="1" t="n">
        <f aca="false">((L184*3)+(テーブル3[[#This Row],[航空]]/15)+(O184/8)+(Q184*0.1))*VLOOKUP(E184,Sheet4!$A$2:$E$15,4,0)/12</f>
        <v>45.6104166666667</v>
      </c>
      <c r="Y184" s="1" t="n">
        <f aca="false">(((20-N184)-1)^2)/2*VLOOKUP(E184,Sheet4!$A$2:$E$15,5,0)</f>
        <v>60.5</v>
      </c>
    </row>
    <row r="185" customFormat="false" ht="16.5" hidden="false" customHeight="false" outlineLevel="0" collapsed="false">
      <c r="A185" s="22" t="s">
        <v>236</v>
      </c>
      <c r="B185" s="30" t="s">
        <v>108</v>
      </c>
      <c r="C185" s="30"/>
      <c r="D185" s="24" t="s">
        <v>61</v>
      </c>
      <c r="E185" s="14" t="s">
        <v>32</v>
      </c>
      <c r="F185" s="9" t="n">
        <v>1826</v>
      </c>
      <c r="G185" s="10" t="s">
        <v>33</v>
      </c>
      <c r="H185" s="9" t="n">
        <v>204</v>
      </c>
      <c r="I185" s="9" t="n">
        <v>87</v>
      </c>
      <c r="J185" s="9" t="n">
        <v>320</v>
      </c>
      <c r="K185" s="9" t="n">
        <v>163</v>
      </c>
      <c r="L185" s="9" t="n">
        <v>172</v>
      </c>
      <c r="M185" s="9" t="n">
        <v>0</v>
      </c>
      <c r="N185" s="9" t="n">
        <v>8</v>
      </c>
      <c r="O185" s="9" t="n">
        <v>212</v>
      </c>
      <c r="P185" s="9" t="n">
        <v>45</v>
      </c>
      <c r="Q185" s="9" t="n">
        <v>68</v>
      </c>
      <c r="R185" s="11" t="n">
        <f aca="false">MAX(テーブル3[[#This Row],[火力]],(テーブル3[[#This Row],[雷装]]/2),テーブル3[[#This Row],[航空]])</f>
        <v>160</v>
      </c>
      <c r="S18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185" s="12" t="n">
        <f aca="false">IF(AND(テーブル3[[#This Row],[主火力]]=テーブル3[[#This Row],[火力]],テーブル3[[#This Row],[艦種]]="駆逐"),テーブル3[[#This Row],[主火力]]*1.5,テーブル3[[#This Row],[主火力]])</f>
        <v>160</v>
      </c>
      <c r="U185" s="12" t="n">
        <f aca="false">IF(AND(テーブル3[[#This Row],[艦種]]="駆逐",テーブル3[[#This Row],[副火力]]=テーブル3[[#This Row],[火力]]),テーブル3[[#This Row],[副火力]]*1.5,テーブル3[[#This Row],[副火力]])</f>
        <v>130.5</v>
      </c>
      <c r="V185" s="1" t="n">
        <f aca="false">((テーブル3[[#This Row],[主火力補正]]*4)+(テーブル3[[#This Row],[副火力補正]]*0.5))*((H185/3))/1000*VLOOKUP(E185,Sheet4!$A$2:$E$15,2,0)</f>
        <v>47.957</v>
      </c>
      <c r="W185" s="1" t="n">
        <f aca="false">(F185/IF(テーブル3[[#This Row],[装甲]]="軽",280,IF(テーブル3[[#This Row],[装甲]]="中",250,220)))*((テーブル3[[#This Row],[対空]]/400)+(K185*1.8)+(テーブル3[[#This Row],[速力]])+(Q185*0.1))*VLOOKUP(E185,Sheet4!$A$2:$E$15,3,0)/IF(OR(テーブル3[[#This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56.3500339285714</v>
      </c>
      <c r="X185" s="1" t="n">
        <f aca="false">((L185*3)+(テーブル3[[#This Row],[航空]]/15)+(O185/8)+(Q185*0.1))*VLOOKUP(E185,Sheet4!$A$2:$E$15,4,0)/12</f>
        <v>45.775</v>
      </c>
      <c r="Y185" s="1" t="n">
        <f aca="false">(((20-N185)-1)^2)/2*VLOOKUP(E185,Sheet4!$A$2:$E$15,5,0)</f>
        <v>60.5</v>
      </c>
    </row>
    <row r="186" customFormat="false" ht="16.5" hidden="false" customHeight="false" outlineLevel="0" collapsed="false">
      <c r="A186" s="22" t="s">
        <v>237</v>
      </c>
      <c r="B186" s="30" t="s">
        <v>108</v>
      </c>
      <c r="C186" s="30"/>
      <c r="D186" s="32" t="s">
        <v>130</v>
      </c>
      <c r="E186" s="14" t="s">
        <v>32</v>
      </c>
      <c r="F186" s="9" t="n">
        <v>1724</v>
      </c>
      <c r="G186" s="10" t="s">
        <v>33</v>
      </c>
      <c r="H186" s="9" t="n">
        <v>196</v>
      </c>
      <c r="I186" s="9" t="n">
        <v>72</v>
      </c>
      <c r="J186" s="9" t="n">
        <v>429</v>
      </c>
      <c r="K186" s="9" t="n">
        <v>162</v>
      </c>
      <c r="L186" s="9" t="n">
        <v>171</v>
      </c>
      <c r="M186" s="9" t="n">
        <v>0</v>
      </c>
      <c r="N186" s="9" t="n">
        <v>7</v>
      </c>
      <c r="O186" s="9" t="n">
        <v>192</v>
      </c>
      <c r="P186" s="9" t="n">
        <v>43</v>
      </c>
      <c r="Q186" s="9" t="n">
        <v>69</v>
      </c>
      <c r="R186" s="11" t="n">
        <f aca="false">MAX(テーブル3[[#This Row],[火力]],(テーブル3[[#This Row],[雷装]]/2),テーブル3[[#This Row],[航空]])</f>
        <v>214.5</v>
      </c>
      <c r="S18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72</v>
      </c>
      <c r="T186" s="12" t="n">
        <f aca="false">IF(AND(テーブル3[[#This Row],[主火力]]=テーブル3[[#This Row],[火力]],テーブル3[[#This Row],[艦種]]="駆逐"),テーブル3[[#This Row],[主火力]]*1.5,テーブル3[[#This Row],[主火力]])</f>
        <v>214.5</v>
      </c>
      <c r="U186" s="12" t="n">
        <f aca="false">IF(AND(テーブル3[[#This Row],[艦種]]="駆逐",テーブル3[[#This Row],[副火力]]=テーブル3[[#This Row],[火力]]),テーブル3[[#This Row],[副火力]]*1.5,テーブル3[[#This Row],[副火力]])</f>
        <v>108</v>
      </c>
      <c r="V186" s="1" t="n">
        <f aca="false">((テーブル3[[#This Row],[主火力補正]]*4)+(テーブル3[[#This Row],[副火力補正]]*0.5))*((H186/3))/1000*VLOOKUP(E186,Sheet4!$A$2:$E$15,2,0)</f>
        <v>59.584</v>
      </c>
      <c r="W186" s="1" t="n">
        <f aca="false">(F186/IF(テーブル3[[#This Row],[装甲]]="軽",280,IF(テーブル3[[#This Row],[装甲]]="中",250,220)))*((テーブル3[[#This Row],[対空]]/400)+(K186*1.8)+(テーブル3[[#This Row],[速力]])+(Q186*0.1))*VLOOKUP(E186,Sheet4!$A$2:$E$15,3,0)/IF(OR(テーブル3[[#This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52.6324116071429</v>
      </c>
      <c r="X186" s="1" t="n">
        <f aca="false">((L186*3)+(テーブル3[[#This Row],[航空]]/15)+(O186/8)+(Q186*0.1))*VLOOKUP(E186,Sheet4!$A$2:$E$15,4,0)/12</f>
        <v>45.325</v>
      </c>
      <c r="Y186" s="1" t="n">
        <f aca="false">(((20-N186)-1)^2)/2*VLOOKUP(E186,Sheet4!$A$2:$E$15,5,0)</f>
        <v>72</v>
      </c>
      <c r="Z186" s="11"/>
    </row>
    <row r="187" customFormat="false" ht="16.5" hidden="false" customHeight="false" outlineLevel="0" collapsed="false">
      <c r="A187" s="5" t="s">
        <v>238</v>
      </c>
      <c r="B187" s="30" t="s">
        <v>108</v>
      </c>
      <c r="C187" s="30"/>
      <c r="D187" s="13" t="s">
        <v>31</v>
      </c>
      <c r="E187" s="14" t="s">
        <v>32</v>
      </c>
      <c r="F187" s="9" t="n">
        <v>2115</v>
      </c>
      <c r="G187" s="10" t="s">
        <v>33</v>
      </c>
      <c r="H187" s="9" t="n">
        <v>206</v>
      </c>
      <c r="I187" s="9" t="n">
        <v>90</v>
      </c>
      <c r="J187" s="9" t="n">
        <v>291</v>
      </c>
      <c r="K187" s="9" t="n">
        <v>160</v>
      </c>
      <c r="L187" s="9" t="n">
        <v>172</v>
      </c>
      <c r="M187" s="9" t="n">
        <v>0</v>
      </c>
      <c r="N187" s="9" t="n">
        <v>9</v>
      </c>
      <c r="O187" s="9" t="n">
        <v>212</v>
      </c>
      <c r="P187" s="9" t="n">
        <v>42</v>
      </c>
      <c r="Q187" s="9" t="n">
        <v>89</v>
      </c>
      <c r="R187" s="11" t="n">
        <f aca="false">MAX(テーブル3[[#This Row],[火力]],(テーブル3[[#This Row],[雷装]]/2),テーブル3[[#This Row],[航空]])</f>
        <v>145.5</v>
      </c>
      <c r="S18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90</v>
      </c>
      <c r="T187" s="12" t="n">
        <f aca="false">IF(AND(テーブル3[[#This Row],[主火力]]=テーブル3[[#This Row],[火力]],テーブル3[[#This Row],[艦種]]="駆逐"),テーブル3[[#This Row],[主火力]]*1.5,テーブル3[[#This Row],[主火力]])</f>
        <v>145.5</v>
      </c>
      <c r="U187" s="12" t="n">
        <f aca="false">IF(AND(テーブル3[[#This Row],[艦種]]="駆逐",テーブル3[[#This Row],[副火力]]=テーブル3[[#This Row],[火力]]),テーブル3[[#This Row],[副火力]]*1.5,テーブル3[[#This Row],[副火力]])</f>
        <v>135</v>
      </c>
      <c r="V187" s="1" t="n">
        <f aca="false">((テーブル3[[#This Row],[主火力補正]]*4)+(テーブル3[[#This Row],[副火力補正]]*0.5))*((H187/3))/1000*VLOOKUP(E187,Sheet4!$A$2:$E$15,2,0)</f>
        <v>44.599</v>
      </c>
      <c r="W187" s="1" t="n">
        <f aca="false">(F187/IF(テーブル3[[#This Row],[装甲]]="軽",280,IF(テーブル3[[#This Row],[装甲]]="中",250,220)))*((テーブル3[[#This Row],[対空]]/400)+(K187*1.8)+(テーブル3[[#This Row],[速力]])+(Q187*0.1))*VLOOKUP(E187,Sheet4!$A$2:$E$15,3,0)/IF(OR(テーブル3[[#This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64.0788348214286</v>
      </c>
      <c r="X187" s="1" t="n">
        <f aca="false">((L187*3)+(テーブル3[[#This Row],[航空]]/15)+(O187/8)+(Q187*0.1))*VLOOKUP(E187,Sheet4!$A$2:$E$15,4,0)/12</f>
        <v>45.95</v>
      </c>
      <c r="Y187" s="1" t="n">
        <f aca="false">(((20-N187)-1)^2)/2*VLOOKUP(E187,Sheet4!$A$2:$E$15,5,0)</f>
        <v>50</v>
      </c>
      <c r="Z187" s="11"/>
    </row>
    <row r="188" customFormat="false" ht="16.5" hidden="false" customHeight="false" outlineLevel="0" collapsed="false">
      <c r="A188" s="22" t="s">
        <v>239</v>
      </c>
      <c r="B188" s="30" t="s">
        <v>108</v>
      </c>
      <c r="C188" s="30"/>
      <c r="D188" s="13" t="s">
        <v>31</v>
      </c>
      <c r="E188" s="14" t="s">
        <v>32</v>
      </c>
      <c r="F188" s="9" t="n">
        <v>1809</v>
      </c>
      <c r="G188" s="10" t="s">
        <v>33</v>
      </c>
      <c r="H188" s="9" t="n">
        <v>207</v>
      </c>
      <c r="I188" s="9" t="n">
        <v>76</v>
      </c>
      <c r="J188" s="9" t="n">
        <v>448</v>
      </c>
      <c r="K188" s="9" t="n">
        <v>198</v>
      </c>
      <c r="L188" s="9" t="n">
        <v>178</v>
      </c>
      <c r="M188" s="9" t="n">
        <v>0</v>
      </c>
      <c r="N188" s="9" t="n">
        <v>9</v>
      </c>
      <c r="O188" s="9" t="n">
        <v>202</v>
      </c>
      <c r="P188" s="9" t="n">
        <v>43</v>
      </c>
      <c r="Q188" s="9" t="n">
        <v>69</v>
      </c>
      <c r="R188" s="11" t="n">
        <f aca="false">MAX(テーブル3[[#This Row],[火力]],(テーブル3[[#This Row],[雷装]]/2),テーブル3[[#This Row],[航空]])</f>
        <v>224</v>
      </c>
      <c r="S18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188" s="12" t="n">
        <f aca="false">IF(AND(テーブル3[[#This Row],[主火力]]=テーブル3[[#This Row],[火力]],テーブル3[[#This Row],[艦種]]="駆逐"),テーブル3[[#This Row],[主火力]]*1.5,テーブル3[[#This Row],[主火力]])</f>
        <v>224</v>
      </c>
      <c r="U188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188" s="1" t="n">
        <f aca="false">((テーブル3[[#This Row],[主火力補正]]*4)+(テーブル3[[#This Row],[副火力補正]]*0.5))*((H188/3))/1000*VLOOKUP(E188,Sheet4!$A$2:$E$15,2,0)</f>
        <v>65.757</v>
      </c>
      <c r="W188" s="1" t="n">
        <f aca="false">(F188/IF(テーブル3[[#This Row],[装甲]]="軽",280,IF(テーブル3[[#This Row],[装甲]]="中",250,220)))*((テーブル3[[#This Row],[対空]]/400)+(K188*1.8)+(テーブル3[[#This Row],[速力]])+(Q188*0.1))*VLOOKUP(E188,Sheet4!$A$2:$E$15,3,0)/IF(OR(テーブル3[[#This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65.6965808035714</v>
      </c>
      <c r="X188" s="1" t="n">
        <f aca="false">((L188*3)+(テーブル3[[#This Row],[航空]]/15)+(O188/8)+(Q188*0.1))*VLOOKUP(E188,Sheet4!$A$2:$E$15,4,0)/12</f>
        <v>47.1791666666667</v>
      </c>
      <c r="Y188" s="1" t="n">
        <f aca="false">(((20-N188)-1)^2)/2*VLOOKUP(E188,Sheet4!$A$2:$E$15,5,0)</f>
        <v>50</v>
      </c>
      <c r="Z188" s="11"/>
    </row>
    <row r="189" customFormat="false" ht="16.5" hidden="false" customHeight="false" outlineLevel="0" collapsed="false">
      <c r="A189" s="22" t="s">
        <v>240</v>
      </c>
      <c r="B189" s="30" t="s">
        <v>108</v>
      </c>
      <c r="C189" s="30"/>
      <c r="D189" s="24" t="s">
        <v>61</v>
      </c>
      <c r="E189" s="14" t="s">
        <v>32</v>
      </c>
      <c r="F189" s="9" t="n">
        <v>2054</v>
      </c>
      <c r="G189" s="10" t="s">
        <v>33</v>
      </c>
      <c r="H189" s="9" t="n">
        <v>201</v>
      </c>
      <c r="I189" s="9" t="n">
        <v>85</v>
      </c>
      <c r="J189" s="9" t="n">
        <v>283</v>
      </c>
      <c r="K189" s="9" t="n">
        <v>163</v>
      </c>
      <c r="L189" s="9" t="n">
        <v>172</v>
      </c>
      <c r="M189" s="9" t="n">
        <v>0</v>
      </c>
      <c r="N189" s="9" t="n">
        <v>8</v>
      </c>
      <c r="O189" s="9" t="n">
        <v>206</v>
      </c>
      <c r="P189" s="9" t="n">
        <v>45</v>
      </c>
      <c r="Q189" s="9" t="n">
        <v>80</v>
      </c>
      <c r="R189" s="11" t="n">
        <f aca="false">MAX(テーブル3[[#This Row],[火力]],(テーブル3[[#This Row],[雷装]]/2),テーブル3[[#This Row],[航空]])</f>
        <v>141.5</v>
      </c>
      <c r="S18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189" s="12" t="n">
        <f aca="false">IF(AND(テーブル3[[#This Row],[主火力]]=テーブル3[[#This Row],[火力]],テーブル3[[#This Row],[艦種]]="駆逐"),テーブル3[[#This Row],[主火力]]*1.5,テーブル3[[#This Row],[主火力]])</f>
        <v>141.5</v>
      </c>
      <c r="U189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189" s="1" t="n">
        <f aca="false">((テーブル3[[#This Row],[主火力補正]]*4)+(テーブル3[[#This Row],[副火力補正]]*0.5))*((H189/3))/1000*VLOOKUP(E189,Sheet4!$A$2:$E$15,2,0)</f>
        <v>42.19325</v>
      </c>
      <c r="W189" s="1" t="n">
        <f aca="false">(F189/IF(テーブル3[[#This Row],[装甲]]="軽",280,IF(テーブル3[[#This Row],[装甲]]="中",250,220)))*((テーブル3[[#This Row],[対空]]/400)+(K189*1.8)+(テーブル3[[#This Row],[速力]])+(Q189*0.1))*VLOOKUP(E189,Sheet4!$A$2:$E$15,3,0)/IF(OR(テーブル3[[#This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63.6061446428572</v>
      </c>
      <c r="X189" s="1" t="n">
        <f aca="false">((L189*3)+(テーブル3[[#This Row],[航空]]/15)+(O189/8)+(Q189*0.1))*VLOOKUP(E189,Sheet4!$A$2:$E$15,4,0)/12</f>
        <v>45.8125</v>
      </c>
      <c r="Y189" s="1" t="n">
        <f aca="false">(((20-N189)-1)^2)/2*VLOOKUP(E189,Sheet4!$A$2:$E$15,5,0)</f>
        <v>60.5</v>
      </c>
      <c r="Z189" s="11"/>
    </row>
    <row r="190" customFormat="false" ht="16.5" hidden="false" customHeight="false" outlineLevel="0" collapsed="false">
      <c r="A190" s="22" t="s">
        <v>241</v>
      </c>
      <c r="B190" s="30" t="s">
        <v>108</v>
      </c>
      <c r="C190" s="30"/>
      <c r="D190" s="13" t="s">
        <v>31</v>
      </c>
      <c r="E190" s="14" t="s">
        <v>32</v>
      </c>
      <c r="F190" s="9" t="n">
        <v>1980</v>
      </c>
      <c r="G190" s="10" t="s">
        <v>33</v>
      </c>
      <c r="H190" s="9" t="n">
        <v>220</v>
      </c>
      <c r="I190" s="9" t="n">
        <v>101</v>
      </c>
      <c r="J190" s="9" t="n">
        <v>302</v>
      </c>
      <c r="K190" s="9" t="n">
        <v>163</v>
      </c>
      <c r="L190" s="9" t="n">
        <v>176</v>
      </c>
      <c r="M190" s="9" t="n">
        <v>0</v>
      </c>
      <c r="N190" s="9" t="n">
        <v>9</v>
      </c>
      <c r="O190" s="9" t="n">
        <v>199</v>
      </c>
      <c r="P190" s="9" t="n">
        <v>45</v>
      </c>
      <c r="Q190" s="9" t="n">
        <v>18</v>
      </c>
      <c r="R190" s="11" t="n">
        <f aca="false">MAX(テーブル3[[#This Row],[火力]],(テーブル3[[#This Row],[雷装]]/2),テーブル3[[#This Row],[航空]])</f>
        <v>151</v>
      </c>
      <c r="S19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101</v>
      </c>
      <c r="T190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190" s="12" t="n">
        <f aca="false">IF(AND(テーブル3[[#This Row],[艦種]]="駆逐",テーブル3[[#This Row],[副火力]]=テーブル3[[#This Row],[火力]]),テーブル3[[#This Row],[副火力]]*1.5,テーブル3[[#This Row],[副火力]])</f>
        <v>151.5</v>
      </c>
      <c r="V190" s="1" t="n">
        <f aca="false">((テーブル3[[#This Row],[主火力補正]]*4)+(テーブル3[[#This Row],[副火力補正]]*0.5))*((H190/3))/1000*VLOOKUP(E190,Sheet4!$A$2:$E$15,2,0)</f>
        <v>49.8483333333333</v>
      </c>
      <c r="W190" s="1" t="n">
        <f aca="false">(F190/IF(テーブル3[[#This Row],[装甲]]="軽",280,IF(テーブル3[[#This Row],[装甲]]="中",250,220)))*((テーブル3[[#This Row],[対空]]/400)+(K190*1.8)+(テーブル3[[#This Row],[速力]])+(Q190*0.1))*VLOOKUP(E190,Sheet4!$A$2:$E$15,3,0)/IF(OR(テーブル3[[#This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60.2202857142857</v>
      </c>
      <c r="X190" s="1" t="n">
        <f aca="false">((L190*3)+(テーブル3[[#This Row],[航空]]/15)+(O190/8)+(Q190*0.1))*VLOOKUP(E190,Sheet4!$A$2:$E$15,4,0)/12</f>
        <v>46.2229166666667</v>
      </c>
      <c r="Y190" s="1" t="n">
        <f aca="false">(((20-N190)-1)^2)/2*VLOOKUP(E190,Sheet4!$A$2:$E$15,5,0)</f>
        <v>50</v>
      </c>
    </row>
    <row r="191" customFormat="false" ht="16.5" hidden="false" customHeight="false" outlineLevel="0" collapsed="false">
      <c r="A191" s="5" t="s">
        <v>242</v>
      </c>
      <c r="B191" s="20" t="s">
        <v>243</v>
      </c>
      <c r="C191" s="20" t="s">
        <v>51</v>
      </c>
      <c r="D191" s="31" t="s">
        <v>97</v>
      </c>
      <c r="E191" s="18" t="s">
        <v>47</v>
      </c>
      <c r="F191" s="9" t="n">
        <v>8023</v>
      </c>
      <c r="G191" s="10" t="s">
        <v>48</v>
      </c>
      <c r="H191" s="9" t="n">
        <v>179</v>
      </c>
      <c r="I191" s="9" t="n">
        <v>446</v>
      </c>
      <c r="J191" s="9" t="n">
        <v>0</v>
      </c>
      <c r="K191" s="9" t="n">
        <v>33</v>
      </c>
      <c r="L191" s="9" t="n">
        <v>290</v>
      </c>
      <c r="M191" s="9" t="n">
        <v>0</v>
      </c>
      <c r="N191" s="9" t="n">
        <v>15</v>
      </c>
      <c r="O191" s="9" t="n">
        <v>97</v>
      </c>
      <c r="P191" s="9" t="n">
        <v>24</v>
      </c>
      <c r="Q191" s="9" t="n">
        <v>90</v>
      </c>
      <c r="R191" s="11" t="n">
        <f aca="false">MAX(テーブル3[[#This Row],[火力]],(テーブル3[[#This Row],[雷装]]/2),テーブル3[[#This Row],[航空]])</f>
        <v>446</v>
      </c>
      <c r="S19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191" s="12" t="n">
        <f aca="false">IF(AND(テーブル3[[#This Row],[主火力]]=テーブル3[[#This Row],[火力]],テーブル3[[#This Row],[艦種]]="駆逐"),テーブル3[[#This Row],[主火力]]*1.5,テーブル3[[#This Row],[主火力]])</f>
        <v>446</v>
      </c>
      <c r="U19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191" s="1" t="n">
        <f aca="false">((テーブル3[[#This Row],[主火力補正]]*4)+(テーブル3[[#This Row],[副火力補正]]*0.5))*((H191/3))/1000*VLOOKUP(E191,Sheet4!$A$2:$E$15,2,0)</f>
        <v>106.445333333333</v>
      </c>
      <c r="W191" s="1" t="n">
        <f aca="false">(F191/IF(テーブル3[[#This Row],[装甲]]="軽",280,IF(テーブル3[[#This Row],[装甲]]="中",250,220)))*((テーブル3[[#This Row],[対空]]/400)+(K191*1.8)+(テーブル3[[#This Row],[速力]])+(Q191*0.1))*VLOOKUP(E191,Sheet4!$A$2:$E$15,3,0)/IF(OR(テーブル3[[#This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67.9219886363636</v>
      </c>
      <c r="X191" s="1" t="n">
        <f aca="false">((L191*3)+(テーブル3[[#This Row],[航空]]/15)+(O191/8)+(Q191*0.1))*VLOOKUP(E191,Sheet4!$A$2:$E$15,4,0)/12</f>
        <v>74.2604166666667</v>
      </c>
      <c r="Y191" s="1" t="n">
        <f aca="false">(((20-N191)-1)^2)/2*VLOOKUP(E191,Sheet4!$A$2:$E$15,5,0)</f>
        <v>8</v>
      </c>
    </row>
    <row r="192" customFormat="false" ht="33" hidden="false" customHeight="false" outlineLevel="0" collapsed="false">
      <c r="A192" s="22" t="s">
        <v>244</v>
      </c>
      <c r="B192" s="20" t="s">
        <v>243</v>
      </c>
      <c r="C192" s="20" t="s">
        <v>51</v>
      </c>
      <c r="D192" s="7" t="s">
        <v>27</v>
      </c>
      <c r="E192" s="16" t="s">
        <v>39</v>
      </c>
      <c r="F192" s="9" t="n">
        <v>3841</v>
      </c>
      <c r="G192" s="10" t="s">
        <v>33</v>
      </c>
      <c r="H192" s="9" t="n">
        <v>165</v>
      </c>
      <c r="I192" s="9" t="n">
        <v>233</v>
      </c>
      <c r="J192" s="9" t="n">
        <v>223</v>
      </c>
      <c r="K192" s="9" t="n">
        <v>82</v>
      </c>
      <c r="L192" s="9" t="n">
        <v>297</v>
      </c>
      <c r="M192" s="9" t="n">
        <v>0</v>
      </c>
      <c r="N192" s="9" t="n">
        <v>11</v>
      </c>
      <c r="O192" s="9" t="n">
        <v>0</v>
      </c>
      <c r="P192" s="9" t="n">
        <v>25</v>
      </c>
      <c r="Q192" s="9" t="n">
        <v>62</v>
      </c>
      <c r="R192" s="11" t="n">
        <f aca="false">MAX(テーブル3[[#This Row],[火力]],(テーブル3[[#This Row],[雷装]]/2),テーブル3[[#This Row],[航空]])</f>
        <v>233</v>
      </c>
      <c r="S19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223</v>
      </c>
      <c r="T192" s="12" t="n">
        <f aca="false">IF(AND(テーブル3[[#This Row],[主火力]]=テーブル3[[#This Row],[火力]],テーブル3[[#This Row],[艦種]]="駆逐"),テーブル3[[#This Row],[主火力]]*1.5,テーブル3[[#This Row],[主火力]])</f>
        <v>233</v>
      </c>
      <c r="U192" s="12" t="n">
        <f aca="false">IF(AND(テーブル3[[#This Row],[艦種]]="駆逐",テーブル3[[#This Row],[副火力]]=テーブル3[[#This Row],[火力]]),テーブル3[[#This Row],[副火力]]*1.5,テーブル3[[#This Row],[副火力]])</f>
        <v>223</v>
      </c>
      <c r="V192" s="1" t="n">
        <f aca="false">((テーブル3[[#This Row],[主火力補正]]*4)+(テーブル3[[#This Row],[副火力補正]]*0.5))*((H192/3))/1000*VLOOKUP(E192,Sheet4!$A$2:$E$15,2,0)</f>
        <v>57.3925</v>
      </c>
      <c r="W192" s="1" t="n">
        <f aca="false">(F192/IF(テーブル3[[#This Row],[装甲]]="軽",280,IF(テーブル3[[#This Row],[装甲]]="中",250,220)))*((テーブル3[[#This Row],[対空]]/400)+(K192*1.8)+(テーブル3[[#This Row],[速力]])+(Q192*0.1))*VLOOKUP(E192,Sheet4!$A$2:$E$15,3,0)/IF(OR(テーブル3[[#This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61.5734591517857</v>
      </c>
      <c r="X192" s="1" t="n">
        <f aca="false">((L192*3)+(テーブル3[[#This Row],[航空]]/15)+(O192/8)+(Q192*0.1))*VLOOKUP(E192,Sheet4!$A$2:$E$15,4,0)/12</f>
        <v>74.7666666666667</v>
      </c>
      <c r="Y192" s="1" t="n">
        <f aca="false">(((20-N192)-1)^2)/2*VLOOKUP(E192,Sheet4!$A$2:$E$15,5,0)</f>
        <v>32</v>
      </c>
      <c r="Z192" s="11"/>
    </row>
    <row r="193" customFormat="false" ht="33" hidden="false" customHeight="false" outlineLevel="0" collapsed="false">
      <c r="A193" s="22" t="s">
        <v>245</v>
      </c>
      <c r="B193" s="20" t="s">
        <v>243</v>
      </c>
      <c r="C193" s="20" t="s">
        <v>51</v>
      </c>
      <c r="D193" s="7" t="s">
        <v>27</v>
      </c>
      <c r="E193" s="16" t="s">
        <v>39</v>
      </c>
      <c r="F193" s="9" t="n">
        <v>3945</v>
      </c>
      <c r="G193" s="10" t="s">
        <v>29</v>
      </c>
      <c r="H193" s="9" t="n">
        <v>191</v>
      </c>
      <c r="I193" s="9" t="n">
        <v>266</v>
      </c>
      <c r="J193" s="9" t="n">
        <v>193</v>
      </c>
      <c r="K193" s="9" t="n">
        <v>72</v>
      </c>
      <c r="L193" s="9" t="n">
        <v>258</v>
      </c>
      <c r="M193" s="9" t="n">
        <v>0</v>
      </c>
      <c r="N193" s="9" t="n">
        <v>11</v>
      </c>
      <c r="O193" s="9" t="n">
        <v>0</v>
      </c>
      <c r="P193" s="9" t="n">
        <v>25</v>
      </c>
      <c r="Q193" s="9" t="n">
        <v>49</v>
      </c>
      <c r="R193" s="11" t="n">
        <f aca="false">MAX(テーブル3[[#This Row],[火力]],(テーブル3[[#This Row],[雷装]]/2),テーブル3[[#This Row],[航空]])</f>
        <v>266</v>
      </c>
      <c r="S19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193</v>
      </c>
      <c r="T193" s="12" t="n">
        <f aca="false">IF(AND(テーブル3[[#This Row],[主火力]]=テーブル3[[#This Row],[火力]],テーブル3[[#This Row],[艦種]]="駆逐"),テーブル3[[#This Row],[主火力]]*1.5,テーブル3[[#This Row],[主火力]])</f>
        <v>266</v>
      </c>
      <c r="U193" s="12" t="n">
        <f aca="false">IF(AND(テーブル3[[#This Row],[艦種]]="駆逐",テーブル3[[#This Row],[副火力]]=テーブル3[[#This Row],[火力]]),テーブル3[[#This Row],[副火力]]*1.5,テーブル3[[#This Row],[副火力]])</f>
        <v>193</v>
      </c>
      <c r="V193" s="1" t="n">
        <f aca="false">((テーブル3[[#This Row],[主火力補正]]*4)+(テーブル3[[#This Row],[副火力補正]]*0.5))*((H193/3))/1000*VLOOKUP(E193,Sheet4!$A$2:$E$15,2,0)</f>
        <v>73.8851666666667</v>
      </c>
      <c r="W193" s="1" t="n">
        <f aca="false">(F193/IF(テーブル3[[#This Row],[装甲]]="軽",280,IF(テーブル3[[#This Row],[装甲]]="中",250,220)))*((テーブル3[[#This Row],[対空]]/400)+(K193*1.8)+(テーブル3[[#This Row],[速力]])+(Q193*0.1))*VLOOKUP(E193,Sheet4!$A$2:$E$15,3,0)/IF(OR(テーブル3[[#This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63.1772025</v>
      </c>
      <c r="X193" s="1" t="n">
        <f aca="false">((L193*3)+(テーブル3[[#This Row],[航空]]/15)+(O193/8)+(Q193*0.1))*VLOOKUP(E193,Sheet4!$A$2:$E$15,4,0)/12</f>
        <v>64.9083333333333</v>
      </c>
      <c r="Y193" s="1" t="n">
        <f aca="false">(((20-N193)-1)^2)/2*VLOOKUP(E193,Sheet4!$A$2:$E$15,5,0)</f>
        <v>32</v>
      </c>
      <c r="Z193" s="11"/>
    </row>
    <row r="194" customFormat="false" ht="33" hidden="false" customHeight="false" outlineLevel="0" collapsed="false">
      <c r="A194" s="22" t="s">
        <v>246</v>
      </c>
      <c r="B194" s="20" t="s">
        <v>243</v>
      </c>
      <c r="C194" s="20" t="s">
        <v>51</v>
      </c>
      <c r="D194" s="7" t="s">
        <v>27</v>
      </c>
      <c r="E194" s="16" t="s">
        <v>39</v>
      </c>
      <c r="F194" s="9" t="n">
        <v>3916</v>
      </c>
      <c r="G194" s="10" t="s">
        <v>29</v>
      </c>
      <c r="H194" s="9" t="n">
        <v>191</v>
      </c>
      <c r="I194" s="9" t="n">
        <v>286</v>
      </c>
      <c r="J194" s="9" t="n">
        <v>193</v>
      </c>
      <c r="K194" s="9" t="n">
        <v>92</v>
      </c>
      <c r="L194" s="9" t="n">
        <v>258</v>
      </c>
      <c r="M194" s="9" t="n">
        <v>0</v>
      </c>
      <c r="N194" s="9" t="n">
        <v>11</v>
      </c>
      <c r="O194" s="9" t="n">
        <v>0</v>
      </c>
      <c r="P194" s="9" t="n">
        <v>25</v>
      </c>
      <c r="Q194" s="9" t="n">
        <v>15</v>
      </c>
      <c r="R194" s="11" t="n">
        <f aca="false">MAX(テーブル3[[#This Row],[火力]],(テーブル3[[#This Row],[雷装]]/2),テーブル3[[#This Row],[航空]])</f>
        <v>286</v>
      </c>
      <c r="S19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193</v>
      </c>
      <c r="T194" s="12" t="n">
        <f aca="false">IF(AND(テーブル3[[#This Row],[主火力]]=テーブル3[[#This Row],[火力]],テーブル3[[#This Row],[艦種]]="駆逐"),テーブル3[[#This Row],[主火力]]*1.5,テーブル3[[#This Row],[主火力]])</f>
        <v>286</v>
      </c>
      <c r="U194" s="12" t="n">
        <f aca="false">IF(AND(テーブル3[[#This Row],[艦種]]="駆逐",テーブル3[[#This Row],[副火力]]=テーブル3[[#This Row],[火力]]),テーブル3[[#This Row],[副火力]]*1.5,テーブル3[[#This Row],[副火力]])</f>
        <v>193</v>
      </c>
      <c r="V194" s="1" t="n">
        <f aca="false">((テーブル3[[#This Row],[主火力補正]]*4)+(テーブル3[[#This Row],[副火力補正]]*0.5))*((H194/3))/1000*VLOOKUP(E194,Sheet4!$A$2:$E$15,2,0)</f>
        <v>78.9785</v>
      </c>
      <c r="W194" s="1" t="n">
        <f aca="false">(F194/IF(テーブル3[[#This Row],[装甲]]="軽",280,IF(テーブル3[[#This Row],[装甲]]="中",250,220)))*((テーブル3[[#This Row],[対空]]/400)+(K194*1.8)+(テーブル3[[#This Row],[速力]])+(Q194*0.1))*VLOOKUP(E194,Sheet4!$A$2:$E$15,3,0)/IF(OR(テーブル3[[#This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75.478942</v>
      </c>
      <c r="X194" s="1" t="n">
        <f aca="false">((L194*3)+(テーブル3[[#This Row],[航空]]/15)+(O194/8)+(Q194*0.1))*VLOOKUP(E194,Sheet4!$A$2:$E$15,4,0)/12</f>
        <v>64.625</v>
      </c>
      <c r="Y194" s="1" t="n">
        <f aca="false">(((20-N194)-1)^2)/2*VLOOKUP(E194,Sheet4!$A$2:$E$15,5,0)</f>
        <v>32</v>
      </c>
      <c r="Z194" s="11"/>
    </row>
    <row r="195" customFormat="false" ht="16.5" hidden="false" customHeight="false" outlineLevel="0" collapsed="false">
      <c r="A195" s="22" t="s">
        <v>247</v>
      </c>
      <c r="B195" s="20" t="s">
        <v>243</v>
      </c>
      <c r="C195" s="20" t="s">
        <v>51</v>
      </c>
      <c r="D195" s="13" t="s">
        <v>31</v>
      </c>
      <c r="E195" s="16" t="s">
        <v>39</v>
      </c>
      <c r="F195" s="9" t="n">
        <v>3754</v>
      </c>
      <c r="G195" s="10" t="s">
        <v>33</v>
      </c>
      <c r="H195" s="9" t="n">
        <v>165</v>
      </c>
      <c r="I195" s="9" t="n">
        <v>273</v>
      </c>
      <c r="J195" s="9" t="n">
        <v>245</v>
      </c>
      <c r="K195" s="9" t="n">
        <v>65</v>
      </c>
      <c r="L195" s="9" t="n">
        <v>208</v>
      </c>
      <c r="M195" s="9" t="n">
        <v>0</v>
      </c>
      <c r="N195" s="9" t="n">
        <v>10</v>
      </c>
      <c r="O195" s="9" t="n">
        <v>0</v>
      </c>
      <c r="P195" s="9" t="n">
        <v>25</v>
      </c>
      <c r="Q195" s="9" t="n">
        <v>72</v>
      </c>
      <c r="R195" s="11" t="n">
        <f aca="false">MAX(テーブル3[[#This Row],[火力]],(テーブル3[[#This Row],[雷装]]/2),テーブル3[[#This Row],[航空]])</f>
        <v>273</v>
      </c>
      <c r="S19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245</v>
      </c>
      <c r="T195" s="12" t="n">
        <f aca="false">IF(AND(テーブル3[[#This Row],[主火力]]=テーブル3[[#This Row],[火力]],テーブル3[[#This Row],[艦種]]="駆逐"),テーブル3[[#This Row],[主火力]]*1.5,テーブル3[[#This Row],[主火力]])</f>
        <v>273</v>
      </c>
      <c r="U195" s="12" t="n">
        <f aca="false">IF(AND(テーブル3[[#This Row],[艦種]]="駆逐",テーブル3[[#This Row],[副火力]]=テーブル3[[#This Row],[火力]]),テーブル3[[#This Row],[副火力]]*1.5,テーブル3[[#This Row],[副火力]])</f>
        <v>245</v>
      </c>
      <c r="V195" s="1" t="n">
        <f aca="false">((テーブル3[[#This Row],[主火力補正]]*4)+(テーブル3[[#This Row],[副火力補正]]*0.5))*((H195/3))/1000*VLOOKUP(E195,Sheet4!$A$2:$E$15,2,0)</f>
        <v>66.7975</v>
      </c>
      <c r="W195" s="1" t="n">
        <f aca="false">(F195/IF(テーブル3[[#This Row],[装甲]]="軽",280,IF(テーブル3[[#This Row],[装甲]]="中",250,220)))*((テーブル3[[#This Row],[対空]]/400)+(K195*1.8)+(テーブル3[[#This Row],[速力]])+(Q195*0.1))*VLOOKUP(E195,Sheet4!$A$2:$E$15,3,0)/IF(OR(テーブル3[[#This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50.1829357142857</v>
      </c>
      <c r="X195" s="1" t="n">
        <f aca="false">((L195*3)+(テーブル3[[#This Row],[航空]]/15)+(O195/8)+(Q195*0.1))*VLOOKUP(E195,Sheet4!$A$2:$E$15,4,0)/12</f>
        <v>52.6</v>
      </c>
      <c r="Y195" s="1" t="n">
        <f aca="false">(((20-N195)-1)^2)/2*VLOOKUP(E195,Sheet4!$A$2:$E$15,5,0)</f>
        <v>40.5</v>
      </c>
    </row>
    <row r="196" customFormat="false" ht="16.5" hidden="false" customHeight="false" outlineLevel="0" collapsed="false">
      <c r="A196" s="22" t="s">
        <v>248</v>
      </c>
      <c r="B196" s="20" t="s">
        <v>243</v>
      </c>
      <c r="C196" s="20" t="s">
        <v>51</v>
      </c>
      <c r="D196" s="24" t="s">
        <v>61</v>
      </c>
      <c r="E196" s="21" t="s">
        <v>52</v>
      </c>
      <c r="F196" s="9" t="n">
        <v>3486</v>
      </c>
      <c r="G196" s="10" t="s">
        <v>33</v>
      </c>
      <c r="H196" s="9" t="n">
        <v>176</v>
      </c>
      <c r="I196" s="9" t="n">
        <v>196</v>
      </c>
      <c r="J196" s="9" t="n">
        <v>305</v>
      </c>
      <c r="K196" s="9" t="n">
        <v>102</v>
      </c>
      <c r="L196" s="9" t="n">
        <v>321</v>
      </c>
      <c r="M196" s="9" t="n">
        <v>0</v>
      </c>
      <c r="N196" s="9" t="n">
        <v>8</v>
      </c>
      <c r="O196" s="9" t="n">
        <v>125</v>
      </c>
      <c r="P196" s="9" t="n">
        <v>32</v>
      </c>
      <c r="Q196" s="9" t="n">
        <v>44</v>
      </c>
      <c r="R196" s="11" t="n">
        <f aca="false">MAX(テーブル3[[#This Row],[火力]],(テーブル3[[#This Row],[雷装]]/2),テーブル3[[#This Row],[航空]])</f>
        <v>196</v>
      </c>
      <c r="S19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305</v>
      </c>
      <c r="T196" s="12" t="n">
        <f aca="false">IF(AND(テーブル3[[#This Row],[主火力]]=テーブル3[[#This Row],[火力]],テーブル3[[#This Row],[艦種]]="駆逐"),テーブル3[[#This Row],[主火力]]*1.5,テーブル3[[#This Row],[主火力]])</f>
        <v>196</v>
      </c>
      <c r="U196" s="12" t="n">
        <f aca="false">IF(AND(テーブル3[[#This Row],[艦種]]="駆逐",テーブル3[[#This Row],[副火力]]=テーブル3[[#This Row],[火力]]),テーブル3[[#This Row],[副火力]]*1.5,テーブル3[[#This Row],[副火力]])</f>
        <v>305</v>
      </c>
      <c r="V196" s="1" t="n">
        <f aca="false">((テーブル3[[#This Row],[主火力補正]]*4)+(テーブル3[[#This Row],[副火力補正]]*0.5))*((H196/3))/1000*VLOOKUP(E196,Sheet4!$A$2:$E$15,2,0)</f>
        <v>54.9413333333333</v>
      </c>
      <c r="W196" s="1" t="n">
        <f aca="false">(F196/IF(テーブル3[[#This Row],[装甲]]="軽",280,IF(テーブル3[[#This Row],[装甲]]="中",250,220)))*((テーブル3[[#This Row],[対空]]/400)+(K196*1.8)+(テーブル3[[#This Row],[速力]])+(Q196*0.1))*VLOOKUP(E196,Sheet4!$A$2:$E$15,3,0)/IF(OR(テーブル3[[#This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68.724778125</v>
      </c>
      <c r="X196" s="1" t="n">
        <f aca="false">((L196*3)+(テーブル3[[#This Row],[航空]]/15)+(O196/8)+(Q196*0.1))*VLOOKUP(E196,Sheet4!$A$2:$E$15,4,0)/12</f>
        <v>81.91875</v>
      </c>
      <c r="Y196" s="1" t="n">
        <f aca="false">(((20-N196)-1)^2)/2*VLOOKUP(E196,Sheet4!$A$2:$E$15,5,0)</f>
        <v>60.5</v>
      </c>
    </row>
    <row r="197" customFormat="false" ht="16.5" hidden="false" customHeight="false" outlineLevel="0" collapsed="false">
      <c r="A197" s="5" t="s">
        <v>249</v>
      </c>
      <c r="B197" s="20" t="s">
        <v>243</v>
      </c>
      <c r="C197" s="20" t="s">
        <v>51</v>
      </c>
      <c r="D197" s="13" t="s">
        <v>31</v>
      </c>
      <c r="E197" s="21" t="s">
        <v>52</v>
      </c>
      <c r="F197" s="9" t="n">
        <v>3928</v>
      </c>
      <c r="G197" s="10" t="s">
        <v>33</v>
      </c>
      <c r="H197" s="9" t="n">
        <v>194</v>
      </c>
      <c r="I197" s="9" t="n">
        <v>175</v>
      </c>
      <c r="J197" s="9" t="n">
        <v>285</v>
      </c>
      <c r="K197" s="9" t="n">
        <v>100</v>
      </c>
      <c r="L197" s="9" t="n">
        <v>387</v>
      </c>
      <c r="M197" s="9" t="n">
        <v>0</v>
      </c>
      <c r="N197" s="9" t="n">
        <v>9</v>
      </c>
      <c r="O197" s="9" t="n">
        <v>84</v>
      </c>
      <c r="P197" s="9" t="n">
        <v>32</v>
      </c>
      <c r="Q197" s="9" t="n">
        <v>78</v>
      </c>
      <c r="R197" s="11" t="n">
        <f aca="false">MAX(テーブル3[[#This Row],[火力]],(テーブル3[[#This Row],[雷装]]/2),テーブル3[[#This Row],[航空]])</f>
        <v>175</v>
      </c>
      <c r="S19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285</v>
      </c>
      <c r="T197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197" s="12" t="n">
        <f aca="false">IF(AND(テーブル3[[#This Row],[艦種]]="駆逐",テーブル3[[#This Row],[副火力]]=テーブル3[[#This Row],[火力]]),テーブル3[[#This Row],[副火力]]*1.5,テーブル3[[#This Row],[副火力]])</f>
        <v>285</v>
      </c>
      <c r="V197" s="1" t="n">
        <f aca="false">((テーブル3[[#This Row],[主火力補正]]*4)+(テーブル3[[#This Row],[副火力補正]]*0.5))*((H197/3))/1000*VLOOKUP(E197,Sheet4!$A$2:$E$15,2,0)</f>
        <v>54.4816666666667</v>
      </c>
      <c r="W197" s="1" t="n">
        <f aca="false">(F197/IF(テーブル3[[#This Row],[装甲]]="軽",280,IF(テーブル3[[#This Row],[装甲]]="中",250,220)))*((テーブル3[[#This Row],[対空]]/400)+(K197*1.8)+(テーブル3[[#This Row],[速力]])+(Q197*0.1))*VLOOKUP(E197,Sheet4!$A$2:$E$15,3,0)/IF(OR(テーブル3[[#This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77.4263160714286</v>
      </c>
      <c r="X197" s="1" t="n">
        <f aca="false">((L197*3)+(テーブル3[[#This Row],[航空]]/15)+(O197/8)+(Q197*0.1))*VLOOKUP(E197,Sheet4!$A$2:$E$15,4,0)/12</f>
        <v>98.275</v>
      </c>
      <c r="Y197" s="1" t="n">
        <f aca="false">(((20-N197)-1)^2)/2*VLOOKUP(E197,Sheet4!$A$2:$E$15,5,0)</f>
        <v>50</v>
      </c>
    </row>
    <row r="198" customFormat="false" ht="16.5" hidden="false" customHeight="false" outlineLevel="0" collapsed="false">
      <c r="A198" s="22" t="s">
        <v>250</v>
      </c>
      <c r="B198" s="20" t="s">
        <v>243</v>
      </c>
      <c r="C198" s="20" t="s">
        <v>51</v>
      </c>
      <c r="D198" s="13" t="s">
        <v>31</v>
      </c>
      <c r="E198" s="21" t="s">
        <v>52</v>
      </c>
      <c r="F198" s="9" t="n">
        <v>3214</v>
      </c>
      <c r="G198" s="10" t="s">
        <v>33</v>
      </c>
      <c r="H198" s="9" t="n">
        <v>180</v>
      </c>
      <c r="I198" s="9" t="n">
        <v>213</v>
      </c>
      <c r="J198" s="9" t="n">
        <v>359</v>
      </c>
      <c r="K198" s="9" t="n">
        <v>97</v>
      </c>
      <c r="L198" s="9" t="n">
        <v>295</v>
      </c>
      <c r="M198" s="9" t="n">
        <v>0</v>
      </c>
      <c r="N198" s="9" t="n">
        <v>9</v>
      </c>
      <c r="O198" s="9" t="n">
        <v>128</v>
      </c>
      <c r="P198" s="9" t="n">
        <v>32</v>
      </c>
      <c r="Q198" s="9" t="n">
        <v>74</v>
      </c>
      <c r="R198" s="11" t="n">
        <f aca="false">MAX(テーブル3[[#This Row],[火力]],(テーブル3[[#This Row],[雷装]]/2),テーブル3[[#This Row],[航空]])</f>
        <v>213</v>
      </c>
      <c r="S19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359</v>
      </c>
      <c r="T198" s="12" t="n">
        <f aca="false">IF(AND(テーブル3[[#This Row],[主火力]]=テーブル3[[#This Row],[火力]],テーブル3[[#This Row],[艦種]]="駆逐"),テーブル3[[#This Row],[主火力]]*1.5,テーブル3[[#This Row],[主火力]])</f>
        <v>213</v>
      </c>
      <c r="U198" s="12" t="n">
        <f aca="false">IF(AND(テーブル3[[#This Row],[艦種]]="駆逐",テーブル3[[#This Row],[副火力]]=テーブル3[[#This Row],[火力]]),テーブル3[[#This Row],[副火力]]*1.5,テーブル3[[#This Row],[副火力]])</f>
        <v>359</v>
      </c>
      <c r="V198" s="1" t="n">
        <f aca="false">((テーブル3[[#This Row],[主火力補正]]*4)+(テーブル3[[#This Row],[副火力補正]]*0.5))*((H198/3))/1000*VLOOKUP(E198,Sheet4!$A$2:$E$15,2,0)</f>
        <v>61.89</v>
      </c>
      <c r="W198" s="1" t="n">
        <f aca="false">(F198/IF(テーブル3[[#This Row],[装甲]]="軽",280,IF(テーブル3[[#This Row],[装甲]]="中",250,220)))*((テーブル3[[#This Row],[対空]]/400)+(K198*1.8)+(テーブル3[[#This Row],[速力]])+(Q198*0.1))*VLOOKUP(E198,Sheet4!$A$2:$E$15,3,0)/IF(OR(テーブル3[[#This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61.6219933035714</v>
      </c>
      <c r="X198" s="1" t="n">
        <f aca="false">((L198*3)+(テーブル3[[#This Row],[航空]]/15)+(O198/8)+(Q198*0.1))*VLOOKUP(E198,Sheet4!$A$2:$E$15,4,0)/12</f>
        <v>75.7</v>
      </c>
      <c r="Y198" s="1" t="n">
        <f aca="false">(((20-N198)-1)^2)/2*VLOOKUP(E198,Sheet4!$A$2:$E$15,5,0)</f>
        <v>50</v>
      </c>
    </row>
    <row r="199" customFormat="false" ht="16.5" hidden="false" customHeight="false" outlineLevel="0" collapsed="false">
      <c r="A199" s="22" t="s">
        <v>251</v>
      </c>
      <c r="B199" s="20" t="s">
        <v>243</v>
      </c>
      <c r="C199" s="20" t="s">
        <v>51</v>
      </c>
      <c r="D199" s="13" t="s">
        <v>31</v>
      </c>
      <c r="E199" s="21" t="s">
        <v>52</v>
      </c>
      <c r="F199" s="9" t="n">
        <v>3214</v>
      </c>
      <c r="G199" s="10" t="s">
        <v>33</v>
      </c>
      <c r="H199" s="9" t="n">
        <v>180</v>
      </c>
      <c r="I199" s="9" t="n">
        <v>213</v>
      </c>
      <c r="J199" s="9" t="n">
        <v>359</v>
      </c>
      <c r="K199" s="9" t="n">
        <v>97</v>
      </c>
      <c r="L199" s="9" t="n">
        <v>295</v>
      </c>
      <c r="M199" s="9" t="n">
        <v>0</v>
      </c>
      <c r="N199" s="9" t="n">
        <v>9</v>
      </c>
      <c r="O199" s="9" t="n">
        <v>128</v>
      </c>
      <c r="P199" s="9" t="n">
        <v>32</v>
      </c>
      <c r="Q199" s="9" t="n">
        <v>54</v>
      </c>
      <c r="R199" s="11" t="n">
        <f aca="false">MAX(テーブル3[[#This Row],[火力]],(テーブル3[[#This Row],[雷装]]/2),テーブル3[[#This Row],[航空]])</f>
        <v>213</v>
      </c>
      <c r="S19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359</v>
      </c>
      <c r="T199" s="12" t="n">
        <f aca="false">IF(AND(テーブル3[[#This Row],[主火力]]=テーブル3[[#This Row],[火力]],テーブル3[[#This Row],[艦種]]="駆逐"),テーブル3[[#This Row],[主火力]]*1.5,テーブル3[[#This Row],[主火力]])</f>
        <v>213</v>
      </c>
      <c r="U199" s="12" t="n">
        <f aca="false">IF(AND(テーブル3[[#This Row],[艦種]]="駆逐",テーブル3[[#This Row],[副火力]]=テーブル3[[#This Row],[火力]]),テーブル3[[#This Row],[副火力]]*1.5,テーブル3[[#This Row],[副火力]])</f>
        <v>359</v>
      </c>
      <c r="V199" s="1" t="n">
        <f aca="false">((テーブル3[[#This Row],[主火力補正]]*4)+(テーブル3[[#This Row],[副火力補正]]*0.5))*((H199/3))/1000*VLOOKUP(E199,Sheet4!$A$2:$E$15,2,0)</f>
        <v>61.89</v>
      </c>
      <c r="W199" s="1" t="n">
        <f aca="false">(F199/IF(テーブル3[[#This Row],[装甲]]="軽",280,IF(テーブル3[[#This Row],[装甲]]="中",250,220)))*((テーブル3[[#This Row],[対空]]/400)+(K199*1.8)+(テーブル3[[#This Row],[速力]])+(Q199*0.1))*VLOOKUP(E199,Sheet4!$A$2:$E$15,3,0)/IF(OR(テーブル3[[#This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61.0480647321429</v>
      </c>
      <c r="X199" s="1" t="n">
        <f aca="false">((L199*3)+(テーブル3[[#This Row],[航空]]/15)+(O199/8)+(Q199*0.1))*VLOOKUP(E199,Sheet4!$A$2:$E$15,4,0)/12</f>
        <v>75.5333333333333</v>
      </c>
      <c r="Y199" s="1" t="n">
        <f aca="false">(((20-N199)-1)^2)/2*VLOOKUP(E199,Sheet4!$A$2:$E$15,5,0)</f>
        <v>50</v>
      </c>
    </row>
    <row r="200" customFormat="false" ht="16.5" hidden="false" customHeight="false" outlineLevel="0" collapsed="false">
      <c r="A200" s="22" t="s">
        <v>252</v>
      </c>
      <c r="B200" s="20" t="s">
        <v>243</v>
      </c>
      <c r="C200" s="20"/>
      <c r="D200" s="13" t="s">
        <v>31</v>
      </c>
      <c r="E200" s="34" t="s">
        <v>253</v>
      </c>
      <c r="F200" s="9" t="n">
        <v>3777</v>
      </c>
      <c r="G200" s="10" t="s">
        <v>33</v>
      </c>
      <c r="H200" s="9" t="n">
        <v>148</v>
      </c>
      <c r="I200" s="9" t="n">
        <v>286</v>
      </c>
      <c r="J200" s="9" t="n">
        <v>0</v>
      </c>
      <c r="K200" s="9" t="n">
        <v>61</v>
      </c>
      <c r="L200" s="9" t="n">
        <v>182</v>
      </c>
      <c r="M200" s="9" t="n">
        <v>0</v>
      </c>
      <c r="N200" s="9" t="n">
        <v>10</v>
      </c>
      <c r="O200" s="9" t="n">
        <v>0</v>
      </c>
      <c r="P200" s="9" t="n">
        <v>12</v>
      </c>
      <c r="Q200" s="9" t="n">
        <v>38</v>
      </c>
      <c r="R200" s="11" t="n">
        <f aca="false">MAX(テーブル3[[#This Row],[火力]],(テーブル3[[#This Row],[雷装]]/2),テーブル3[[#This Row],[航空]])</f>
        <v>286</v>
      </c>
      <c r="S20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0" s="12" t="n">
        <f aca="false">IF(AND(テーブル3[[#This Row],[主火力]]=テーブル3[[#This Row],[火力]],テーブル3[[#This Row],[艦種]]="駆逐"),テーブル3[[#This Row],[主火力]]*1.5,テーブル3[[#This Row],[主火力]])</f>
        <v>286</v>
      </c>
      <c r="U20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0" s="1" t="n">
        <f aca="false">((テーブル3[[#This Row],[主火力補正]]*4)+(テーブル3[[#This Row],[副火力補正]]*0.5))*((H200/3))/1000*VLOOKUP(E200,Sheet4!$A$2:$E$15,2,0)</f>
        <v>56.4373333333333</v>
      </c>
      <c r="W200" s="1" t="n">
        <f aca="false">(F200/IF(テーブル3[[#This Row],[装甲]]="軽",280,IF(テーブル3[[#This Row],[装甲]]="中",250,220)))*((テーブル3[[#This Row],[対空]]/400)+(K200*1.8)+(テーブル3[[#This Row],[速力]])+(Q200*0.1))*VLOOKUP(E200,Sheet4!$A$2:$E$15,3,0)/IF(OR(テーブル3[[#This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34.0078382142857</v>
      </c>
      <c r="X200" s="1" t="n">
        <f aca="false">((L200*3)+(テーブル3[[#This Row],[航空]]/15)+(O200/8)+(Q200*0.1))*VLOOKUP(E200,Sheet4!$A$2:$E$15,4,0)/12</f>
        <v>45.8166666666667</v>
      </c>
      <c r="Y200" s="1" t="n">
        <f aca="false">(((20-N200)-1)^2)/2*VLOOKUP(E200,Sheet4!$A$2:$E$15,5,0)</f>
        <v>40.5</v>
      </c>
      <c r="Z200" s="11"/>
    </row>
    <row r="201" customFormat="false" ht="16.5" hidden="false" customHeight="false" outlineLevel="0" collapsed="false">
      <c r="A201" s="22" t="s">
        <v>254</v>
      </c>
      <c r="B201" s="20" t="s">
        <v>243</v>
      </c>
      <c r="C201" s="20"/>
      <c r="D201" s="13" t="s">
        <v>31</v>
      </c>
      <c r="E201" s="34" t="s">
        <v>253</v>
      </c>
      <c r="F201" s="9" t="n">
        <v>3642</v>
      </c>
      <c r="G201" s="10" t="s">
        <v>33</v>
      </c>
      <c r="H201" s="9" t="n">
        <v>145</v>
      </c>
      <c r="I201" s="9" t="n">
        <v>282</v>
      </c>
      <c r="J201" s="9" t="n">
        <v>0</v>
      </c>
      <c r="K201" s="9" t="n">
        <v>61</v>
      </c>
      <c r="L201" s="9" t="n">
        <v>171</v>
      </c>
      <c r="M201" s="9" t="n">
        <v>0</v>
      </c>
      <c r="N201" s="9" t="n">
        <v>10</v>
      </c>
      <c r="O201" s="9" t="n">
        <v>0</v>
      </c>
      <c r="P201" s="9" t="n">
        <v>12</v>
      </c>
      <c r="Q201" s="9" t="n">
        <v>91</v>
      </c>
      <c r="R201" s="11" t="n">
        <f aca="false">MAX(テーブル3[[#This Row],[火力]],(テーブル3[[#This Row],[雷装]]/2),テーブル3[[#This Row],[航空]])</f>
        <v>282</v>
      </c>
      <c r="S20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1" s="12" t="n">
        <f aca="false">IF(AND(テーブル3[[#This Row],[主火力]]=テーブル3[[#This Row],[火力]],テーブル3[[#This Row],[艦種]]="駆逐"),テーブル3[[#This Row],[主火力]]*1.5,テーブル3[[#This Row],[主火力]])</f>
        <v>282</v>
      </c>
      <c r="U20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1" s="1" t="n">
        <f aca="false">((テーブル3[[#This Row],[主火力補正]]*4)+(テーブル3[[#This Row],[副火力補正]]*0.5))*((H201/3))/1000*VLOOKUP(E201,Sheet4!$A$2:$E$15,2,0)</f>
        <v>54.52</v>
      </c>
      <c r="W201" s="1" t="n">
        <f aca="false">(F201/IF(テーブル3[[#This Row],[装甲]]="軽",280,IF(テーブル3[[#This Row],[装甲]]="中",250,220)))*((テーブル3[[#This Row],[対空]]/400)+(K201*1.8)+(テーブル3[[#This Row],[速力]])+(Q201*0.1))*VLOOKUP(E201,Sheet4!$A$2:$E$15,3,0)/IF(OR(テーブル3[[#This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34.1639110714286</v>
      </c>
      <c r="X201" s="1" t="n">
        <f aca="false">((L201*3)+(テーブル3[[#This Row],[航空]]/15)+(O201/8)+(Q201*0.1))*VLOOKUP(E201,Sheet4!$A$2:$E$15,4,0)/12</f>
        <v>43.5083333333333</v>
      </c>
      <c r="Y201" s="1" t="n">
        <f aca="false">(((20-N201)-1)^2)/2*VLOOKUP(E201,Sheet4!$A$2:$E$15,5,0)</f>
        <v>40.5</v>
      </c>
      <c r="Z201" s="11"/>
    </row>
    <row r="202" customFormat="false" ht="16.5" hidden="false" customHeight="false" outlineLevel="0" collapsed="false">
      <c r="A202" s="22" t="s">
        <v>255</v>
      </c>
      <c r="B202" s="20" t="s">
        <v>243</v>
      </c>
      <c r="C202" s="20"/>
      <c r="D202" s="13" t="s">
        <v>31</v>
      </c>
      <c r="E202" s="34" t="s">
        <v>253</v>
      </c>
      <c r="F202" s="9" t="n">
        <v>3642</v>
      </c>
      <c r="G202" s="10" t="s">
        <v>33</v>
      </c>
      <c r="H202" s="9" t="n">
        <v>145</v>
      </c>
      <c r="I202" s="9" t="n">
        <v>282</v>
      </c>
      <c r="J202" s="9" t="n">
        <v>0</v>
      </c>
      <c r="K202" s="9" t="n">
        <v>61</v>
      </c>
      <c r="L202" s="9" t="n">
        <v>171</v>
      </c>
      <c r="M202" s="9" t="n">
        <v>0</v>
      </c>
      <c r="N202" s="9" t="n">
        <v>10</v>
      </c>
      <c r="O202" s="9" t="n">
        <v>0</v>
      </c>
      <c r="P202" s="9" t="n">
        <v>12</v>
      </c>
      <c r="Q202" s="9" t="n">
        <v>19</v>
      </c>
      <c r="R202" s="11" t="n">
        <f aca="false">MAX(テーブル3[[#This Row],[火力]],(テーブル3[[#This Row],[雷装]]/2),テーブル3[[#This Row],[航空]])</f>
        <v>282</v>
      </c>
      <c r="S20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2" s="12" t="n">
        <f aca="false">IF(AND(テーブル3[[#This Row],[主火力]]=テーブル3[[#This Row],[火力]],テーブル3[[#This Row],[艦種]]="駆逐"),テーブル3[[#This Row],[主火力]]*1.5,テーブル3[[#This Row],[主火力]])</f>
        <v>282</v>
      </c>
      <c r="U20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2" s="1" t="n">
        <f aca="false">((テーブル3[[#This Row],[主火力補正]]*4)+(テーブル3[[#This Row],[副火力補正]]*0.5))*((H202/3))/1000*VLOOKUP(E202,Sheet4!$A$2:$E$15,2,0)</f>
        <v>54.52</v>
      </c>
      <c r="W202" s="1" t="n">
        <f aca="false">(F202/IF(テーブル3[[#This Row],[装甲]]="軽",280,IF(テーブル3[[#This Row],[装甲]]="中",250,220)))*((テーブル3[[#This Row],[対空]]/400)+(K202*1.8)+(テーブル3[[#This Row],[速力]])+(Q202*0.1))*VLOOKUP(E202,Sheet4!$A$2:$E$15,3,0)/IF(OR(テーブル3[[#This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32.2908825</v>
      </c>
      <c r="X202" s="1" t="n">
        <f aca="false">((L202*3)+(テーブル3[[#This Row],[航空]]/15)+(O202/8)+(Q202*0.1))*VLOOKUP(E202,Sheet4!$A$2:$E$15,4,0)/12</f>
        <v>42.9083333333333</v>
      </c>
      <c r="Y202" s="1" t="n">
        <f aca="false">(((20-N202)-1)^2)/2*VLOOKUP(E202,Sheet4!$A$2:$E$15,5,0)</f>
        <v>40.5</v>
      </c>
    </row>
    <row r="203" customFormat="false" ht="16.5" hidden="false" customHeight="false" outlineLevel="0" collapsed="false">
      <c r="A203" s="22" t="s">
        <v>256</v>
      </c>
      <c r="B203" s="0" t="s">
        <v>243</v>
      </c>
      <c r="D203" s="0" t="s">
        <v>31</v>
      </c>
      <c r="E203" s="18" t="s">
        <v>47</v>
      </c>
      <c r="F203" s="9" t="n">
        <v>7450</v>
      </c>
      <c r="G203" s="10" t="s">
        <v>48</v>
      </c>
      <c r="H203" s="9" t="n">
        <v>148</v>
      </c>
      <c r="I203" s="9" t="n">
        <v>406</v>
      </c>
      <c r="J203" s="9" t="n">
        <v>0</v>
      </c>
      <c r="K203" s="9" t="n">
        <v>31</v>
      </c>
      <c r="L203" s="9" t="n">
        <v>212</v>
      </c>
      <c r="M203" s="0" t="n">
        <v>0</v>
      </c>
      <c r="N203" s="0" t="n">
        <v>14</v>
      </c>
      <c r="O203" s="0" t="n">
        <v>0</v>
      </c>
      <c r="P203" s="0" t="n">
        <v>24</v>
      </c>
      <c r="Q203" s="0" t="n">
        <v>72</v>
      </c>
      <c r="R203" s="11" t="n">
        <f aca="false">MAX(テーブル3[[#This Row],[火力]],(テーブル3[[#This Row],[雷装]]/2),テーブル3[[#This Row],[航空]])</f>
        <v>406</v>
      </c>
      <c r="S20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3" s="12" t="n">
        <f aca="false">IF(AND(テーブル3[[#This Row],[主火力]]=テーブル3[[#This Row],[火力]],テーブル3[[#This Row],[艦種]]="駆逐"),テーブル3[[#This Row],[主火力]]*1.5,テーブル3[[#This Row],[主火力]])</f>
        <v>406</v>
      </c>
      <c r="U20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3" s="1" t="n">
        <f aca="false">((テーブル3[[#This Row],[主火力補正]]*4)+(テーブル3[[#This Row],[副火力補正]]*0.5))*((H203/3))/1000*VLOOKUP(E203,Sheet4!$A$2:$E$15,2,0)</f>
        <v>80.1173333333334</v>
      </c>
      <c r="W203" s="1" t="n">
        <f aca="false">(F203/IF(テーブル3[[#This Row],[装甲]]="軽",280,IF(テーブル3[[#This Row],[装甲]]="中",250,220)))*((テーブル3[[#This Row],[対空]]/400)+(K203*1.8)+(テーブル3[[#This Row],[速力]])+(Q203*0.1))*VLOOKUP(E203,Sheet4!$A$2:$E$15,3,0)/IF(OR(テーブル3[[#This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59.2816818181818</v>
      </c>
      <c r="X203" s="1" t="n">
        <f aca="false">((L203*3)+(テーブル3[[#This Row],[航空]]/15)+(O203/8)+(Q203*0.1))*VLOOKUP(E203,Sheet4!$A$2:$E$15,4,0)/12</f>
        <v>53.6</v>
      </c>
      <c r="Y203" s="1" t="n">
        <f aca="false">(((20-N203)-1)^2)/2*VLOOKUP(E203,Sheet4!$A$2:$E$15,5,0)</f>
        <v>12.5</v>
      </c>
    </row>
    <row r="204" customFormat="false" ht="33" hidden="false" customHeight="false" outlineLevel="0" collapsed="false">
      <c r="A204" s="22" t="s">
        <v>257</v>
      </c>
      <c r="B204" s="20" t="s">
        <v>243</v>
      </c>
      <c r="C204" s="20"/>
      <c r="D204" s="7" t="s">
        <v>27</v>
      </c>
      <c r="E204" s="18" t="s">
        <v>47</v>
      </c>
      <c r="F204" s="9" t="n">
        <v>7783</v>
      </c>
      <c r="G204" s="10" t="s">
        <v>48</v>
      </c>
      <c r="H204" s="9" t="n">
        <v>159</v>
      </c>
      <c r="I204" s="9" t="n">
        <v>426</v>
      </c>
      <c r="J204" s="9" t="n">
        <v>0</v>
      </c>
      <c r="K204" s="9" t="n">
        <v>33</v>
      </c>
      <c r="L204" s="9" t="n">
        <v>220</v>
      </c>
      <c r="M204" s="9" t="n">
        <v>0</v>
      </c>
      <c r="N204" s="9" t="n">
        <v>15</v>
      </c>
      <c r="O204" s="9" t="n">
        <v>0</v>
      </c>
      <c r="P204" s="9" t="n">
        <v>24</v>
      </c>
      <c r="Q204" s="9" t="n">
        <v>90</v>
      </c>
      <c r="R204" s="11" t="n">
        <f aca="false">MAX(テーブル3[[#This Row],[火力]],(テーブル3[[#This Row],[雷装]]/2),テーブル3[[#This Row],[航空]])</f>
        <v>426</v>
      </c>
      <c r="S20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4" s="12" t="n">
        <f aca="false">IF(AND(テーブル3[[#This Row],[主火力]]=テーブル3[[#This Row],[火力]],テーブル3[[#This Row],[艦種]]="駆逐"),テーブル3[[#This Row],[主火力]]*1.5,テーブル3[[#This Row],[主火力]])</f>
        <v>426</v>
      </c>
      <c r="U20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4" s="1" t="n">
        <f aca="false">((テーブル3[[#This Row],[主火力補正]]*4)+(テーブル3[[#This Row],[副火力補正]]*0.5))*((H204/3))/1000*VLOOKUP(E204,Sheet4!$A$2:$E$15,2,0)</f>
        <v>90.312</v>
      </c>
      <c r="W204" s="1" t="n">
        <f aca="false">(F204/IF(テーブル3[[#This Row],[装甲]]="軽",280,IF(テーブル3[[#This Row],[装甲]]="中",250,220)))*((テーブル3[[#This Row],[対空]]/400)+(K204*1.8)+(テーブル3[[#This Row],[速力]])+(Q204*0.1))*VLOOKUP(E204,Sheet4!$A$2:$E$15,3,0)/IF(OR(テーブル3[[#This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65.76635</v>
      </c>
      <c r="X204" s="1" t="n">
        <f aca="false">((L204*3)+(テーブル3[[#This Row],[航空]]/15)+(O204/8)+(Q204*0.1))*VLOOKUP(E204,Sheet4!$A$2:$E$15,4,0)/12</f>
        <v>55.75</v>
      </c>
      <c r="Y204" s="1" t="n">
        <f aca="false">(((20-N204)-1)^2)/2*VLOOKUP(E204,Sheet4!$A$2:$E$15,5,0)</f>
        <v>8</v>
      </c>
    </row>
    <row r="205" customFormat="false" ht="33" hidden="false" customHeight="false" outlineLevel="0" collapsed="false">
      <c r="A205" s="5" t="s">
        <v>258</v>
      </c>
      <c r="B205" s="20" t="s">
        <v>243</v>
      </c>
      <c r="C205" s="20"/>
      <c r="D205" s="7" t="s">
        <v>27</v>
      </c>
      <c r="E205" s="18" t="s">
        <v>47</v>
      </c>
      <c r="F205" s="9" t="n">
        <v>7970</v>
      </c>
      <c r="G205" s="10" t="s">
        <v>48</v>
      </c>
      <c r="H205" s="9" t="n">
        <v>156</v>
      </c>
      <c r="I205" s="9" t="n">
        <v>423</v>
      </c>
      <c r="J205" s="9" t="n">
        <v>0</v>
      </c>
      <c r="K205" s="9" t="n">
        <v>35</v>
      </c>
      <c r="L205" s="9" t="n">
        <v>264</v>
      </c>
      <c r="M205" s="9" t="n">
        <v>0</v>
      </c>
      <c r="N205" s="9" t="n">
        <v>15</v>
      </c>
      <c r="O205" s="9" t="n">
        <v>0</v>
      </c>
      <c r="P205" s="9" t="n">
        <v>28</v>
      </c>
      <c r="Q205" s="9" t="n">
        <v>77</v>
      </c>
      <c r="R205" s="11" t="n">
        <f aca="false">MAX(テーブル3[[#This Row],[火力]],(テーブル3[[#This Row],[雷装]]/2),テーブル3[[#This Row],[航空]])</f>
        <v>423</v>
      </c>
      <c r="S20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5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20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5" s="1" t="n">
        <f aca="false">((テーブル3[[#This Row],[主火力補正]]*4)+(テーブル3[[#This Row],[副火力補正]]*0.5))*((H205/3))/1000*VLOOKUP(E205,Sheet4!$A$2:$E$15,2,0)</f>
        <v>87.984</v>
      </c>
      <c r="W205" s="1" t="n">
        <f aca="false">(F205/IF(テーブル3[[#This Row],[装甲]]="軽",280,IF(テーブル3[[#This Row],[装甲]]="中",250,220)))*((テーブル3[[#This Row],[対空]]/400)+(K205*1.8)+(テーブル3[[#This Row],[速力]])+(Q205*0.1))*VLOOKUP(E205,Sheet4!$A$2:$E$15,3,0)/IF(OR(テーブル3[[#This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71.9908363636364</v>
      </c>
      <c r="X205" s="1" t="n">
        <f aca="false">((L205*3)+(テーブル3[[#This Row],[航空]]/15)+(O205/8)+(Q205*0.1))*VLOOKUP(E205,Sheet4!$A$2:$E$15,4,0)/12</f>
        <v>66.6416666666667</v>
      </c>
      <c r="Y205" s="1" t="n">
        <f aca="false">(((20-N205)-1)^2)/2*VLOOKUP(E205,Sheet4!$A$2:$E$15,5,0)</f>
        <v>8</v>
      </c>
      <c r="Z205" s="11"/>
    </row>
    <row r="206" customFormat="false" ht="16.5" hidden="false" customHeight="false" outlineLevel="0" collapsed="false">
      <c r="A206" s="22" t="s">
        <v>259</v>
      </c>
      <c r="B206" s="20" t="s">
        <v>243</v>
      </c>
      <c r="C206" s="20"/>
      <c r="D206" s="13" t="s">
        <v>31</v>
      </c>
      <c r="E206" s="18" t="s">
        <v>47</v>
      </c>
      <c r="F206" s="9" t="n">
        <v>7512</v>
      </c>
      <c r="G206" s="10" t="s">
        <v>48</v>
      </c>
      <c r="H206" s="9" t="n">
        <v>145</v>
      </c>
      <c r="I206" s="9" t="n">
        <v>403</v>
      </c>
      <c r="J206" s="9" t="n">
        <v>0</v>
      </c>
      <c r="K206" s="9" t="n">
        <v>33</v>
      </c>
      <c r="L206" s="9" t="n">
        <v>212</v>
      </c>
      <c r="M206" s="9" t="n">
        <v>0</v>
      </c>
      <c r="N206" s="9" t="n">
        <v>14</v>
      </c>
      <c r="O206" s="9" t="n">
        <v>0</v>
      </c>
      <c r="P206" s="9" t="n">
        <v>24</v>
      </c>
      <c r="Q206" s="9" t="n">
        <v>25</v>
      </c>
      <c r="R206" s="11" t="n">
        <f aca="false">MAX(テーブル3[[#This Row],[火力]],(テーブル3[[#This Row],[雷装]]/2),テーブル3[[#This Row],[航空]])</f>
        <v>403</v>
      </c>
      <c r="S20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6" s="12" t="n">
        <f aca="false">IF(AND(テーブル3[[#This Row],[主火力]]=テーブル3[[#This Row],[火力]],テーブル3[[#This Row],[艦種]]="駆逐"),テーブル3[[#This Row],[主火力]]*1.5,テーブル3[[#This Row],[主火力]])</f>
        <v>403</v>
      </c>
      <c r="U20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6" s="1" t="n">
        <f aca="false">((テーブル3[[#This Row],[主火力補正]]*4)+(テーブル3[[#This Row],[副火力補正]]*0.5))*((H206/3))/1000*VLOOKUP(E206,Sheet4!$A$2:$E$15,2,0)</f>
        <v>77.9133333333333</v>
      </c>
      <c r="W206" s="1" t="n">
        <f aca="false">(F206/IF(テーブル3[[#This Row],[装甲]]="軽",280,IF(テーブル3[[#This Row],[装甲]]="中",250,220)))*((テーブル3[[#This Row],[対空]]/400)+(K206*1.8)+(テーブル3[[#This Row],[速力]])+(Q206*0.1))*VLOOKUP(E206,Sheet4!$A$2:$E$15,3,0)/IF(OR(テーブル3[[#This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59.0238327272727</v>
      </c>
      <c r="X206" s="1" t="n">
        <f aca="false">((L206*3)+(テーブル3[[#This Row],[航空]]/15)+(O206/8)+(Q206*0.1))*VLOOKUP(E206,Sheet4!$A$2:$E$15,4,0)/12</f>
        <v>53.2083333333333</v>
      </c>
      <c r="Y206" s="1" t="n">
        <f aca="false">(((20-N206)-1)^2)/2*VLOOKUP(E206,Sheet4!$A$2:$E$15,5,0)</f>
        <v>12.5</v>
      </c>
    </row>
    <row r="207" customFormat="false" ht="33" hidden="false" customHeight="false" outlineLevel="0" collapsed="false">
      <c r="A207" s="22" t="s">
        <v>260</v>
      </c>
      <c r="B207" s="20" t="s">
        <v>243</v>
      </c>
      <c r="C207" s="20"/>
      <c r="D207" s="7" t="s">
        <v>27</v>
      </c>
      <c r="E207" s="18" t="s">
        <v>47</v>
      </c>
      <c r="F207" s="9" t="n">
        <v>7967</v>
      </c>
      <c r="G207" s="10" t="s">
        <v>48</v>
      </c>
      <c r="H207" s="9" t="n">
        <v>153</v>
      </c>
      <c r="I207" s="9" t="n">
        <v>421</v>
      </c>
      <c r="J207" s="9" t="n">
        <v>0</v>
      </c>
      <c r="K207" s="9" t="n">
        <v>35</v>
      </c>
      <c r="L207" s="9" t="n">
        <v>225</v>
      </c>
      <c r="M207" s="9" t="n">
        <v>0</v>
      </c>
      <c r="N207" s="9" t="n">
        <v>15</v>
      </c>
      <c r="O207" s="9" t="n">
        <v>0</v>
      </c>
      <c r="P207" s="9" t="n">
        <v>28</v>
      </c>
      <c r="Q207" s="9" t="n">
        <v>73</v>
      </c>
      <c r="R207" s="11" t="n">
        <f aca="false">MAX(テーブル3[[#This Row],[火力]],(テーブル3[[#This Row],[雷装]]/2),テーブル3[[#This Row],[航空]])</f>
        <v>421</v>
      </c>
      <c r="S20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7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20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7" s="1" t="n">
        <f aca="false">((テーブル3[[#This Row],[主火力補正]]*4)+(テーブル3[[#This Row],[副火力補正]]*0.5))*((H207/3))/1000*VLOOKUP(E207,Sheet4!$A$2:$E$15,2,0)</f>
        <v>85.884</v>
      </c>
      <c r="W207" s="1" t="n">
        <f aca="false">(F207/IF(テーブル3[[#This Row],[装甲]]="軽",280,IF(テーブル3[[#This Row],[装甲]]="中",250,220)))*((テーブル3[[#This Row],[対空]]/400)+(K207*1.8)+(テーブル3[[#This Row],[速力]])+(Q207*0.1))*VLOOKUP(E207,Sheet4!$A$2:$E$15,3,0)/IF(OR(テーブル3[[#This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71.6034125</v>
      </c>
      <c r="X207" s="1" t="n">
        <f aca="false">((L207*3)+(テーブル3[[#This Row],[航空]]/15)+(O207/8)+(Q207*0.1))*VLOOKUP(E207,Sheet4!$A$2:$E$15,4,0)/12</f>
        <v>56.8583333333333</v>
      </c>
      <c r="Y207" s="1" t="n">
        <f aca="false">(((20-N207)-1)^2)/2*VLOOKUP(E207,Sheet4!$A$2:$E$15,5,0)</f>
        <v>8</v>
      </c>
    </row>
    <row r="208" customFormat="false" ht="16.5" hidden="false" customHeight="false" outlineLevel="0" collapsed="false">
      <c r="A208" s="22" t="s">
        <v>261</v>
      </c>
      <c r="B208" s="20" t="s">
        <v>243</v>
      </c>
      <c r="C208" s="20"/>
      <c r="D208" s="13" t="s">
        <v>31</v>
      </c>
      <c r="E208" s="18" t="s">
        <v>47</v>
      </c>
      <c r="F208" s="9" t="n">
        <v>7654</v>
      </c>
      <c r="G208" s="10" t="s">
        <v>48</v>
      </c>
      <c r="H208" s="9" t="n">
        <v>149</v>
      </c>
      <c r="I208" s="9" t="n">
        <v>407</v>
      </c>
      <c r="J208" s="9" t="n">
        <v>0</v>
      </c>
      <c r="K208" s="9" t="n">
        <v>33</v>
      </c>
      <c r="L208" s="9" t="n">
        <v>219</v>
      </c>
      <c r="M208" s="9" t="n">
        <v>0</v>
      </c>
      <c r="N208" s="9" t="n">
        <v>14</v>
      </c>
      <c r="O208" s="9" t="n">
        <v>0</v>
      </c>
      <c r="P208" s="9" t="n">
        <v>23</v>
      </c>
      <c r="Q208" s="9" t="n">
        <v>66</v>
      </c>
      <c r="R208" s="11" t="n">
        <f aca="false">MAX(テーブル3[[#This Row],[火力]],(テーブル3[[#This Row],[雷装]]/2),テーブル3[[#This Row],[航空]])</f>
        <v>407</v>
      </c>
      <c r="S20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8" s="12" t="n">
        <f aca="false">IF(AND(テーブル3[[#This Row],[主火力]]=テーブル3[[#This Row],[火力]],テーブル3[[#This Row],[艦種]]="駆逐"),テーブル3[[#This Row],[主火力]]*1.5,テーブル3[[#This Row],[主火力]])</f>
        <v>407</v>
      </c>
      <c r="U20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8" s="1" t="n">
        <f aca="false">((テーブル3[[#This Row],[主火力補正]]*4)+(テーブル3[[#This Row],[副火力補正]]*0.5))*((H208/3))/1000*VLOOKUP(E208,Sheet4!$A$2:$E$15,2,0)</f>
        <v>80.8573333333333</v>
      </c>
      <c r="W208" s="1" t="n">
        <f aca="false">(F208/IF(テーブル3[[#This Row],[装甲]]="軽",280,IF(テーブル3[[#This Row],[装甲]]="中",250,220)))*((テーブル3[[#This Row],[対空]]/400)+(K208*1.8)+(テーブル3[[#This Row],[速力]])+(Q208*0.1))*VLOOKUP(E208,Sheet4!$A$2:$E$15,3,0)/IF(OR(テーブル3[[#This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62.3087786363636</v>
      </c>
      <c r="X208" s="1" t="n">
        <f aca="false">((L208*3)+(テーブル3[[#This Row],[航空]]/15)+(O208/8)+(Q208*0.1))*VLOOKUP(E208,Sheet4!$A$2:$E$15,4,0)/12</f>
        <v>55.3</v>
      </c>
      <c r="Y208" s="1" t="n">
        <f aca="false">(((20-N208)-1)^2)/2*VLOOKUP(E208,Sheet4!$A$2:$E$15,5,0)</f>
        <v>12.5</v>
      </c>
    </row>
    <row r="209" customFormat="false" ht="16.5" hidden="false" customHeight="false" outlineLevel="0" collapsed="false">
      <c r="A209" s="22" t="s">
        <v>262</v>
      </c>
      <c r="B209" s="0" t="s">
        <v>243</v>
      </c>
      <c r="D209" s="0" t="s">
        <v>27</v>
      </c>
      <c r="E209" s="18" t="s">
        <v>47</v>
      </c>
      <c r="F209" s="9" t="n">
        <v>7970</v>
      </c>
      <c r="G209" s="10" t="s">
        <v>48</v>
      </c>
      <c r="H209" s="9" t="n">
        <v>156</v>
      </c>
      <c r="I209" s="9" t="n">
        <v>423</v>
      </c>
      <c r="J209" s="9" t="n">
        <v>0</v>
      </c>
      <c r="K209" s="9" t="n">
        <v>35</v>
      </c>
      <c r="L209" s="9" t="n">
        <v>264</v>
      </c>
      <c r="M209" s="9" t="n">
        <v>0</v>
      </c>
      <c r="N209" s="9" t="n">
        <v>15</v>
      </c>
      <c r="O209" s="0" t="n">
        <v>0</v>
      </c>
      <c r="P209" s="0" t="n">
        <v>28</v>
      </c>
      <c r="Q209" s="0" t="n">
        <v>83</v>
      </c>
      <c r="R209" s="11" t="n">
        <f aca="false">MAX(テーブル3[[#This Row],[火力]],(テーブル3[[#This Row],[雷装]]/2),テーブル3[[#This Row],[航空]])</f>
        <v>423</v>
      </c>
      <c r="S20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09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20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09" s="1" t="n">
        <f aca="false">((テーブル3[[#This Row],[主火力補正]]*4)+(テーブル3[[#This Row],[副火力補正]]*0.5))*((H209/3))/1000*VLOOKUP(E209,Sheet4!$A$2:$E$15,2,0)</f>
        <v>87.984</v>
      </c>
      <c r="W209" s="1" t="n">
        <f aca="false">(F209/IF(テーブル3[[#This Row],[装甲]]="軽",280,IF(テーブル3[[#This Row],[装甲]]="中",250,220)))*((テーブル3[[#This Row],[対空]]/400)+(K209*1.8)+(テーブル3[[#This Row],[速力]])+(Q209*0.1))*VLOOKUP(E209,Sheet4!$A$2:$E$15,3,0)/IF(OR(テーブル3[[#This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72.4255636363636</v>
      </c>
      <c r="X209" s="1" t="n">
        <f aca="false">((L209*3)+(テーブル3[[#This Row],[航空]]/15)+(O209/8)+(Q209*0.1))*VLOOKUP(E209,Sheet4!$A$2:$E$15,4,0)/12</f>
        <v>66.6916666666667</v>
      </c>
      <c r="Y209" s="1" t="n">
        <f aca="false">(((20-N209)-1)^2)/2*VLOOKUP(E209,Sheet4!$A$2:$E$15,5,0)</f>
        <v>8</v>
      </c>
    </row>
    <row r="210" customFormat="false" ht="33" hidden="false" customHeight="false" outlineLevel="0" collapsed="false">
      <c r="A210" s="22" t="s">
        <v>263</v>
      </c>
      <c r="B210" s="20" t="s">
        <v>243</v>
      </c>
      <c r="C210" s="20"/>
      <c r="D210" s="7" t="s">
        <v>27</v>
      </c>
      <c r="E210" s="18" t="s">
        <v>47</v>
      </c>
      <c r="F210" s="9" t="n">
        <v>7967</v>
      </c>
      <c r="G210" s="10" t="s">
        <v>48</v>
      </c>
      <c r="H210" s="9" t="n">
        <v>156</v>
      </c>
      <c r="I210" s="9" t="n">
        <v>422</v>
      </c>
      <c r="J210" s="9" t="n">
        <v>0</v>
      </c>
      <c r="K210" s="9" t="n">
        <v>35</v>
      </c>
      <c r="L210" s="9" t="n">
        <v>230</v>
      </c>
      <c r="M210" s="9" t="n">
        <v>0</v>
      </c>
      <c r="N210" s="9" t="n">
        <v>15</v>
      </c>
      <c r="O210" s="9" t="n">
        <v>0</v>
      </c>
      <c r="P210" s="9" t="n">
        <v>28</v>
      </c>
      <c r="Q210" s="9" t="n">
        <v>19</v>
      </c>
      <c r="R210" s="11" t="n">
        <f aca="false">MAX(テーブル3[[#This Row],[火力]],(テーブル3[[#This Row],[雷装]]/2),テーブル3[[#This Row],[航空]])</f>
        <v>422</v>
      </c>
      <c r="S2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0" s="12" t="n">
        <f aca="false">IF(AND(テーブル3[[#This Row],[主火力]]=テーブル3[[#This Row],[火力]],テーブル3[[#This Row],[艦種]]="駆逐"),テーブル3[[#This Row],[主火力]]*1.5,テーブル3[[#This Row],[主火力]])</f>
        <v>422</v>
      </c>
      <c r="U21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0" s="1" t="n">
        <f aca="false">((テーブル3[[#This Row],[主火力補正]]*4)+(テーブル3[[#This Row],[副火力補正]]*0.5))*((H210/3))/1000*VLOOKUP(E210,Sheet4!$A$2:$E$15,2,0)</f>
        <v>87.776</v>
      </c>
      <c r="W210" s="1" t="n">
        <f aca="false">(F210/IF(テーブル3[[#This Row],[装甲]]="軽",280,IF(テーブル3[[#This Row],[装甲]]="中",250,220)))*((テーブル3[[#This Row],[対空]]/400)+(K210*1.8)+(テーブル3[[#This Row],[速力]])+(Q210*0.1))*VLOOKUP(E210,Sheet4!$A$2:$E$15,3,0)/IF(OR(テーブル3[[#This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67.7013931818182</v>
      </c>
      <c r="X210" s="1" t="n">
        <f aca="false">((L210*3)+(テーブル3[[#This Row],[航空]]/15)+(O210/8)+(Q210*0.1))*VLOOKUP(E210,Sheet4!$A$2:$E$15,4,0)/12</f>
        <v>57.6583333333333</v>
      </c>
      <c r="Y210" s="1" t="n">
        <f aca="false">(((20-N210)-1)^2)/2*VLOOKUP(E210,Sheet4!$A$2:$E$15,5,0)</f>
        <v>8</v>
      </c>
    </row>
    <row r="211" customFormat="false" ht="16.5" hidden="false" customHeight="false" outlineLevel="0" collapsed="false">
      <c r="A211" s="22" t="s">
        <v>264</v>
      </c>
      <c r="B211" s="20" t="s">
        <v>243</v>
      </c>
      <c r="C211" s="20"/>
      <c r="D211" s="7" t="s">
        <v>56</v>
      </c>
      <c r="E211" s="18" t="s">
        <v>47</v>
      </c>
      <c r="F211" s="9" t="n">
        <v>7967</v>
      </c>
      <c r="G211" s="10" t="s">
        <v>48</v>
      </c>
      <c r="H211" s="9" t="n">
        <v>168</v>
      </c>
      <c r="I211" s="9" t="n">
        <v>423</v>
      </c>
      <c r="J211" s="9" t="n">
        <v>0</v>
      </c>
      <c r="K211" s="9" t="n">
        <v>35</v>
      </c>
      <c r="L211" s="9" t="n">
        <v>230</v>
      </c>
      <c r="M211" s="9" t="n">
        <v>0</v>
      </c>
      <c r="N211" s="9" t="n">
        <v>16</v>
      </c>
      <c r="O211" s="9" t="n">
        <v>0</v>
      </c>
      <c r="P211" s="9" t="n">
        <v>28</v>
      </c>
      <c r="Q211" s="9" t="n">
        <v>15</v>
      </c>
      <c r="R211" s="11" t="n">
        <f aca="false">MAX(テーブル3[[#This Row],[火力]],(テーブル3[[#This Row],[雷装]]/2),テーブル3[[#This Row],[航空]])</f>
        <v>423</v>
      </c>
      <c r="S2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1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21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1" s="1" t="n">
        <f aca="false">((テーブル3[[#This Row],[主火力補正]]*4)+(テーブル3[[#This Row],[副火力補正]]*0.5))*((H211/3))/1000*VLOOKUP(E211,Sheet4!$A$2:$E$15,2,0)</f>
        <v>94.752</v>
      </c>
      <c r="W211" s="1" t="n">
        <f aca="false">(F211/IF(テーブル3[[#This Row],[装甲]]="軽",280,IF(テーブル3[[#This Row],[装甲]]="中",250,220)))*((テーブル3[[#This Row],[対空]]/400)+(K211*1.8)+(テーブル3[[#This Row],[速力]])+(Q211*0.1))*VLOOKUP(E211,Sheet4!$A$2:$E$15,3,0)/IF(OR(テーブル3[[#This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67.4116840909091</v>
      </c>
      <c r="X211" s="1" t="n">
        <f aca="false">((L211*3)+(テーブル3[[#This Row],[航空]]/15)+(O211/8)+(Q211*0.1))*VLOOKUP(E211,Sheet4!$A$2:$E$15,4,0)/12</f>
        <v>57.625</v>
      </c>
      <c r="Y211" s="1" t="n">
        <f aca="false">(((20-N211)-1)^2)/2*VLOOKUP(E211,Sheet4!$A$2:$E$15,5,0)</f>
        <v>4.5</v>
      </c>
    </row>
    <row r="212" customFormat="false" ht="16.5" hidden="false" customHeight="false" outlineLevel="0" collapsed="false">
      <c r="A212" s="22" t="s">
        <v>265</v>
      </c>
      <c r="B212" s="20" t="s">
        <v>243</v>
      </c>
      <c r="C212" s="20"/>
      <c r="D212" s="13" t="s">
        <v>31</v>
      </c>
      <c r="E212" s="18" t="s">
        <v>47</v>
      </c>
      <c r="F212" s="9" t="n">
        <v>7630</v>
      </c>
      <c r="G212" s="10" t="s">
        <v>48</v>
      </c>
      <c r="H212" s="9" t="n">
        <v>149</v>
      </c>
      <c r="I212" s="9" t="n">
        <v>407</v>
      </c>
      <c r="J212" s="9" t="n">
        <v>0</v>
      </c>
      <c r="K212" s="9" t="n">
        <v>31</v>
      </c>
      <c r="L212" s="9" t="n">
        <v>219</v>
      </c>
      <c r="M212" s="9" t="n">
        <v>0</v>
      </c>
      <c r="N212" s="9" t="n">
        <v>14</v>
      </c>
      <c r="O212" s="9" t="n">
        <v>0</v>
      </c>
      <c r="P212" s="9" t="n">
        <v>23</v>
      </c>
      <c r="Q212" s="9" t="n">
        <v>81</v>
      </c>
      <c r="R212" s="11" t="n">
        <f aca="false">MAX(テーブル3[[#This Row],[火力]],(テーブル3[[#This Row],[雷装]]/2),テーブル3[[#This Row],[航空]])</f>
        <v>407</v>
      </c>
      <c r="S2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2" s="12" t="n">
        <f aca="false">IF(AND(テーブル3[[#This Row],[主火力]]=テーブル3[[#This Row],[火力]],テーブル3[[#This Row],[艦種]]="駆逐"),テーブル3[[#This Row],[主火力]]*1.5,テーブル3[[#This Row],[主火力]])</f>
        <v>407</v>
      </c>
      <c r="U21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2" s="1" t="n">
        <f aca="false">((テーブル3[[#This Row],[主火力補正]]*4)+(テーブル3[[#This Row],[副火力補正]]*0.5))*((H212/3))/1000*VLOOKUP(E212,Sheet4!$A$2:$E$15,2,0)</f>
        <v>80.8573333333333</v>
      </c>
      <c r="W212" s="1" t="n">
        <f aca="false">(F212/IF(テーブル3[[#This Row],[装甲]]="軽",280,IF(テーブル3[[#This Row],[装甲]]="中",250,220)))*((テーブル3[[#This Row],[対空]]/400)+(K212*1.8)+(テーブル3[[#This Row],[速力]])+(Q212*0.1))*VLOOKUP(E212,Sheet4!$A$2:$E$15,3,0)/IF(OR(テーブル3[[#This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60.6567659090909</v>
      </c>
      <c r="X212" s="1" t="n">
        <f aca="false">((L212*3)+(テーブル3[[#This Row],[航空]]/15)+(O212/8)+(Q212*0.1))*VLOOKUP(E212,Sheet4!$A$2:$E$15,4,0)/12</f>
        <v>55.425</v>
      </c>
      <c r="Y212" s="1" t="n">
        <f aca="false">(((20-N212)-1)^2)/2*VLOOKUP(E212,Sheet4!$A$2:$E$15,5,0)</f>
        <v>12.5</v>
      </c>
    </row>
    <row r="213" customFormat="false" ht="33" hidden="false" customHeight="false" outlineLevel="0" collapsed="false">
      <c r="A213" s="22" t="s">
        <v>266</v>
      </c>
      <c r="B213" s="20" t="s">
        <v>243</v>
      </c>
      <c r="C213" s="20"/>
      <c r="D213" s="7" t="s">
        <v>27</v>
      </c>
      <c r="E213" s="26" t="s">
        <v>75</v>
      </c>
      <c r="F213" s="9" t="n">
        <v>8445</v>
      </c>
      <c r="G213" s="10" t="s">
        <v>29</v>
      </c>
      <c r="H213" s="9" t="n">
        <v>159</v>
      </c>
      <c r="I213" s="9" t="n">
        <v>343</v>
      </c>
      <c r="J213" s="9" t="n">
        <v>0</v>
      </c>
      <c r="K213" s="9" t="n">
        <v>37</v>
      </c>
      <c r="L213" s="9" t="n">
        <v>323</v>
      </c>
      <c r="M213" s="9" t="n">
        <v>0</v>
      </c>
      <c r="N213" s="9" t="n">
        <v>14</v>
      </c>
      <c r="O213" s="9" t="n">
        <v>0</v>
      </c>
      <c r="P213" s="9" t="n">
        <v>31</v>
      </c>
      <c r="Q213" s="9" t="n">
        <v>38</v>
      </c>
      <c r="R213" s="11" t="n">
        <f aca="false">MAX(テーブル3[[#This Row],[火力]],(テーブル3[[#This Row],[雷装]]/2),テーブル3[[#This Row],[航空]])</f>
        <v>343</v>
      </c>
      <c r="S2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3" s="12" t="n">
        <f aca="false">IF(AND(テーブル3[[#This Row],[主火力]]=テーブル3[[#This Row],[火力]],テーブル3[[#This Row],[艦種]]="駆逐"),テーブル3[[#This Row],[主火力]]*1.5,テーブル3[[#This Row],[主火力]])</f>
        <v>343</v>
      </c>
      <c r="U21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3" s="1" t="n">
        <f aca="false">((テーブル3[[#This Row],[主火力補正]]*4)+(テーブル3[[#This Row],[副火力補正]]*0.5))*((H213/3))/1000*VLOOKUP(E213,Sheet4!$A$2:$E$15,2,0)</f>
        <v>72.716</v>
      </c>
      <c r="W213" s="1" t="n">
        <f aca="false">(F213/IF(テーブル3[[#This Row],[装甲]]="軽",280,IF(テーブル3[[#This Row],[装甲]]="中",250,220)))*((テーブル3[[#This Row],[対空]]/400)+(K213*1.8)+(テーブル3[[#This Row],[速力]])+(Q213*0.1))*VLOOKUP(E213,Sheet4!$A$2:$E$15,3,0)/IF(OR(テーブル3[[#This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69.051387</v>
      </c>
      <c r="X213" s="1" t="n">
        <f aca="false">((L213*3)+(テーブル3[[#This Row],[航空]]/15)+(O213/8)+(Q213*0.1))*VLOOKUP(E213,Sheet4!$A$2:$E$15,4,0)/12</f>
        <v>81.0666666666667</v>
      </c>
      <c r="Y213" s="1" t="n">
        <f aca="false">(((20-N213)-1)^2)/2*VLOOKUP(E213,Sheet4!$A$2:$E$15,5,0)</f>
        <v>12.5</v>
      </c>
    </row>
    <row r="214" customFormat="false" ht="33" hidden="false" customHeight="false" outlineLevel="0" collapsed="false">
      <c r="A214" s="22" t="s">
        <v>267</v>
      </c>
      <c r="B214" s="20" t="s">
        <v>243</v>
      </c>
      <c r="C214" s="20"/>
      <c r="D214" s="13" t="s">
        <v>31</v>
      </c>
      <c r="E214" s="26" t="s">
        <v>75</v>
      </c>
      <c r="F214" s="9" t="n">
        <v>5377</v>
      </c>
      <c r="G214" s="10" t="s">
        <v>29</v>
      </c>
      <c r="H214" s="9" t="n">
        <v>133</v>
      </c>
      <c r="I214" s="9" t="n">
        <v>305</v>
      </c>
      <c r="J214" s="9" t="n">
        <v>0</v>
      </c>
      <c r="K214" s="9" t="n">
        <v>26</v>
      </c>
      <c r="L214" s="9" t="n">
        <v>266</v>
      </c>
      <c r="M214" s="9" t="n">
        <v>0</v>
      </c>
      <c r="N214" s="9" t="n">
        <v>13</v>
      </c>
      <c r="O214" s="9" t="n">
        <v>0</v>
      </c>
      <c r="P214" s="9" t="n">
        <v>32</v>
      </c>
      <c r="Q214" s="9" t="n">
        <v>85</v>
      </c>
      <c r="R214" s="11" t="n">
        <f aca="false">MAX(テーブル3[[#This Row],[火力]],(テーブル3[[#This Row],[雷装]]/2),テーブル3[[#This Row],[航空]])</f>
        <v>305</v>
      </c>
      <c r="S2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4" s="12" t="n">
        <f aca="false">IF(AND(テーブル3[[#This Row],[主火力]]=テーブル3[[#This Row],[火力]],テーブル3[[#This Row],[艦種]]="駆逐"),テーブル3[[#This Row],[主火力]]*1.5,テーブル3[[#This Row],[主火力]])</f>
        <v>305</v>
      </c>
      <c r="U21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4" s="1" t="n">
        <f aca="false">((テーブル3[[#This Row],[主火力補正]]*4)+(テーブル3[[#This Row],[副火力補正]]*0.5))*((H214/3))/1000*VLOOKUP(E214,Sheet4!$A$2:$E$15,2,0)</f>
        <v>54.0866666666667</v>
      </c>
      <c r="W214" s="1" t="n">
        <f aca="false">(F214/IF(テーブル3[[#This Row],[装甲]]="軽",280,IF(テーブル3[[#This Row],[装甲]]="中",250,220)))*((テーブル3[[#This Row],[対空]]/400)+(K214*1.8)+(テーブル3[[#This Row],[速力]])+(Q214*0.1))*VLOOKUP(E214,Sheet4!$A$2:$E$15,3,0)/IF(OR(テーブル3[[#This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37.8390244</v>
      </c>
      <c r="X214" s="1" t="n">
        <f aca="false">((L214*3)+(テーブル3[[#This Row],[航空]]/15)+(O214/8)+(Q214*0.1))*VLOOKUP(E214,Sheet4!$A$2:$E$15,4,0)/12</f>
        <v>67.2083333333333</v>
      </c>
      <c r="Y214" s="1" t="n">
        <f aca="false">(((20-N214)-1)^2)/2*VLOOKUP(E214,Sheet4!$A$2:$E$15,5,0)</f>
        <v>18</v>
      </c>
    </row>
    <row r="215" customFormat="false" ht="33" hidden="false" customHeight="false" outlineLevel="0" collapsed="false">
      <c r="A215" s="22" t="s">
        <v>268</v>
      </c>
      <c r="B215" s="20" t="s">
        <v>243</v>
      </c>
      <c r="C215" s="20"/>
      <c r="D215" s="13" t="s">
        <v>31</v>
      </c>
      <c r="E215" s="26" t="s">
        <v>75</v>
      </c>
      <c r="F215" s="9" t="n">
        <v>6207</v>
      </c>
      <c r="G215" s="10" t="s">
        <v>29</v>
      </c>
      <c r="H215" s="9" t="n">
        <v>156</v>
      </c>
      <c r="I215" s="9" t="n">
        <v>376</v>
      </c>
      <c r="J215" s="9" t="n">
        <v>0</v>
      </c>
      <c r="K215" s="9" t="n">
        <v>37</v>
      </c>
      <c r="L215" s="9" t="n">
        <v>276</v>
      </c>
      <c r="M215" s="9" t="n">
        <v>0</v>
      </c>
      <c r="N215" s="9" t="n">
        <v>13</v>
      </c>
      <c r="O215" s="9" t="n">
        <v>0</v>
      </c>
      <c r="P215" s="9" t="n">
        <v>32</v>
      </c>
      <c r="Q215" s="9" t="n">
        <v>85</v>
      </c>
      <c r="R215" s="11" t="n">
        <f aca="false">MAX(テーブル3[[#This Row],[火力]],(テーブル3[[#This Row],[雷装]]/2),テーブル3[[#This Row],[航空]])</f>
        <v>376</v>
      </c>
      <c r="S2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5" s="12" t="n">
        <f aca="false">IF(AND(テーブル3[[#This Row],[主火力]]=テーブル3[[#This Row],[火力]],テーブル3[[#This Row],[艦種]]="駆逐"),テーブル3[[#This Row],[主火力]]*1.5,テーブル3[[#This Row],[主火力]])</f>
        <v>376</v>
      </c>
      <c r="U21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5" s="1" t="n">
        <f aca="false">((テーブル3[[#This Row],[主火力補正]]*4)+(テーブル3[[#This Row],[副火力補正]]*0.5))*((H215/3))/1000*VLOOKUP(E215,Sheet4!$A$2:$E$15,2,0)</f>
        <v>78.208</v>
      </c>
      <c r="W215" s="1" t="n">
        <f aca="false">(F215/IF(テーブル3[[#This Row],[装甲]]="軽",280,IF(テーブル3[[#This Row],[装甲]]="中",250,220)))*((テーブル3[[#This Row],[対空]]/400)+(K215*1.8)+(テーブル3[[#This Row],[速力]])+(Q215*0.1))*VLOOKUP(E215,Sheet4!$A$2:$E$15,3,0)/IF(OR(テーブル3[[#This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53.5242024</v>
      </c>
      <c r="X215" s="1" t="n">
        <f aca="false">((L215*3)+(テーブル3[[#This Row],[航空]]/15)+(O215/8)+(Q215*0.1))*VLOOKUP(E215,Sheet4!$A$2:$E$15,4,0)/12</f>
        <v>69.7083333333333</v>
      </c>
      <c r="Y215" s="1" t="n">
        <f aca="false">(((20-N215)-1)^2)/2*VLOOKUP(E215,Sheet4!$A$2:$E$15,5,0)</f>
        <v>18</v>
      </c>
    </row>
    <row r="216" customFormat="false" ht="33" hidden="false" customHeight="false" outlineLevel="0" collapsed="false">
      <c r="A216" s="22" t="s">
        <v>269</v>
      </c>
      <c r="B216" s="20" t="s">
        <v>243</v>
      </c>
      <c r="C216" s="20"/>
      <c r="D216" s="24" t="s">
        <v>61</v>
      </c>
      <c r="E216" s="26" t="s">
        <v>75</v>
      </c>
      <c r="F216" s="9" t="n">
        <v>6032</v>
      </c>
      <c r="G216" s="10" t="s">
        <v>29</v>
      </c>
      <c r="H216" s="9" t="n">
        <v>152</v>
      </c>
      <c r="I216" s="9" t="n">
        <v>354</v>
      </c>
      <c r="J216" s="9" t="n">
        <v>0</v>
      </c>
      <c r="K216" s="9" t="n">
        <v>35</v>
      </c>
      <c r="L216" s="9" t="n">
        <v>268</v>
      </c>
      <c r="M216" s="9" t="n">
        <v>0</v>
      </c>
      <c r="N216" s="9" t="n">
        <v>12</v>
      </c>
      <c r="O216" s="9" t="n">
        <v>0</v>
      </c>
      <c r="P216" s="9" t="n">
        <v>31</v>
      </c>
      <c r="Q216" s="9" t="n">
        <v>28</v>
      </c>
      <c r="R216" s="11" t="n">
        <f aca="false">MAX(テーブル3[[#This Row],[火力]],(テーブル3[[#This Row],[雷装]]/2),テーブル3[[#This Row],[航空]])</f>
        <v>354</v>
      </c>
      <c r="S2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16" s="12" t="n">
        <f aca="false">IF(AND(テーブル3[[#This Row],[主火力]]=テーブル3[[#This Row],[火力]],テーブル3[[#This Row],[艦種]]="駆逐"),テーブル3[[#This Row],[主火力]]*1.5,テーブル3[[#This Row],[主火力]])</f>
        <v>354</v>
      </c>
      <c r="U21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16" s="1" t="n">
        <f aca="false">((テーブル3[[#This Row],[主火力補正]]*4)+(テーブル3[[#This Row],[副火力補正]]*0.5))*((H216/3))/1000*VLOOKUP(E216,Sheet4!$A$2:$E$15,2,0)</f>
        <v>71.744</v>
      </c>
      <c r="W216" s="1" t="n">
        <f aca="false">(F216/IF(テーブル3[[#This Row],[装甲]]="軽",280,IF(テーブル3[[#This Row],[装甲]]="中",250,220)))*((テーブル3[[#This Row],[対空]]/400)+(K216*1.8)+(テーブル3[[#This Row],[速力]])+(Q216*0.1))*VLOOKUP(E216,Sheet4!$A$2:$E$15,3,0)/IF(OR(テーブル3[[#This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47.0351232</v>
      </c>
      <c r="X216" s="1" t="n">
        <f aca="false">((L216*3)+(テーブル3[[#This Row],[航空]]/15)+(O216/8)+(Q216*0.1))*VLOOKUP(E216,Sheet4!$A$2:$E$15,4,0)/12</f>
        <v>67.2333333333333</v>
      </c>
      <c r="Y216" s="1" t="n">
        <f aca="false">(((20-N216)-1)^2)/2*VLOOKUP(E216,Sheet4!$A$2:$E$15,5,0)</f>
        <v>24.5</v>
      </c>
    </row>
    <row r="217" customFormat="false" ht="16.5" hidden="false" customHeight="false" outlineLevel="0" collapsed="false">
      <c r="A217" s="22" t="s">
        <v>270</v>
      </c>
      <c r="B217" s="20" t="s">
        <v>243</v>
      </c>
      <c r="C217" s="20"/>
      <c r="D217" s="13" t="s">
        <v>31</v>
      </c>
      <c r="E217" s="16" t="s">
        <v>39</v>
      </c>
      <c r="F217" s="9" t="n">
        <v>3705</v>
      </c>
      <c r="G217" s="10" t="s">
        <v>29</v>
      </c>
      <c r="H217" s="9" t="n">
        <v>176</v>
      </c>
      <c r="I217" s="9" t="n">
        <v>226</v>
      </c>
      <c r="J217" s="9" t="n">
        <v>193</v>
      </c>
      <c r="K217" s="9" t="n">
        <v>72</v>
      </c>
      <c r="L217" s="9" t="n">
        <v>243</v>
      </c>
      <c r="M217" s="9" t="n">
        <v>0</v>
      </c>
      <c r="N217" s="9" t="n">
        <v>11</v>
      </c>
      <c r="O217" s="9" t="n">
        <v>0</v>
      </c>
      <c r="P217" s="9" t="n">
        <v>25</v>
      </c>
      <c r="Q217" s="9" t="n">
        <v>49</v>
      </c>
      <c r="R217" s="11" t="n">
        <f aca="false">MAX(テーブル3[[#This Row],[火力]],(テーブル3[[#This Row],[雷装]]/2),テーブル3[[#This Row],[航空]])</f>
        <v>226</v>
      </c>
      <c r="S2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193</v>
      </c>
      <c r="T217" s="12" t="n">
        <f aca="false">IF(AND(テーブル3[[#This Row],[主火力]]=テーブル3[[#This Row],[火力]],テーブル3[[#This Row],[艦種]]="駆逐"),テーブル3[[#This Row],[主火力]]*1.5,テーブル3[[#This Row],[主火力]])</f>
        <v>226</v>
      </c>
      <c r="U217" s="12" t="n">
        <f aca="false">IF(AND(テーブル3[[#This Row],[艦種]]="駆逐",テーブル3[[#This Row],[副火力]]=テーブル3[[#This Row],[火力]]),テーブル3[[#This Row],[副火力]]*1.5,テーブル3[[#This Row],[副火力]])</f>
        <v>193</v>
      </c>
      <c r="V217" s="1" t="n">
        <f aca="false">((テーブル3[[#This Row],[主火力補正]]*4)+(テーブル3[[#This Row],[副火力補正]]*0.5))*((H217/3))/1000*VLOOKUP(E217,Sheet4!$A$2:$E$15,2,0)</f>
        <v>58.696</v>
      </c>
      <c r="W217" s="1" t="n">
        <f aca="false">(F217/IF(テーブル3[[#This Row],[装甲]]="軽",280,IF(テーブル3[[#This Row],[装甲]]="中",250,220)))*((テーブル3[[#This Row],[対空]]/400)+(K217*1.8)+(テーブル3[[#This Row],[速力]])+(Q217*0.1))*VLOOKUP(E217,Sheet4!$A$2:$E$15,3,0)/IF(OR(テーブル3[[#This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59.31982875</v>
      </c>
      <c r="X217" s="1" t="n">
        <f aca="false">((L217*3)+(テーブル3[[#This Row],[航空]]/15)+(O217/8)+(Q217*0.1))*VLOOKUP(E217,Sheet4!$A$2:$E$15,4,0)/12</f>
        <v>61.1583333333333</v>
      </c>
      <c r="Y217" s="1" t="n">
        <f aca="false">(((20-N217)-1)^2)/2*VLOOKUP(E217,Sheet4!$A$2:$E$15,5,0)</f>
        <v>32</v>
      </c>
      <c r="Z217" s="11"/>
    </row>
    <row r="218" customFormat="false" ht="16.5" hidden="false" customHeight="false" outlineLevel="0" collapsed="false">
      <c r="A218" s="22" t="s">
        <v>271</v>
      </c>
      <c r="B218" s="20" t="s">
        <v>243</v>
      </c>
      <c r="C218" s="20"/>
      <c r="D218" s="24" t="s">
        <v>61</v>
      </c>
      <c r="E218" s="16" t="s">
        <v>39</v>
      </c>
      <c r="F218" s="9" t="n">
        <v>3508</v>
      </c>
      <c r="G218" s="10" t="s">
        <v>33</v>
      </c>
      <c r="H218" s="9" t="n">
        <v>160</v>
      </c>
      <c r="I218" s="9" t="n">
        <v>218</v>
      </c>
      <c r="J218" s="9" t="n">
        <v>215</v>
      </c>
      <c r="K218" s="9" t="n">
        <v>65</v>
      </c>
      <c r="L218" s="9" t="n">
        <v>208</v>
      </c>
      <c r="M218" s="9" t="n">
        <v>0</v>
      </c>
      <c r="N218" s="9" t="n">
        <v>10</v>
      </c>
      <c r="O218" s="9" t="n">
        <v>0</v>
      </c>
      <c r="P218" s="9" t="n">
        <v>25</v>
      </c>
      <c r="Q218" s="9" t="n">
        <v>71</v>
      </c>
      <c r="R218" s="11" t="n">
        <f aca="false">MAX(テーブル3[[#This Row],[火力]],(テーブル3[[#This Row],[雷装]]/2),テーブル3[[#This Row],[航空]])</f>
        <v>218</v>
      </c>
      <c r="S21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218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218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218" s="1" t="n">
        <f aca="false">((テーブル3[[#This Row],[主火力補正]]*4)+(テーブル3[[#This Row],[副火力補正]]*0.5))*((H218/3))/1000*VLOOKUP(E218,Sheet4!$A$2:$E$15,2,0)</f>
        <v>52.24</v>
      </c>
      <c r="W218" s="1" t="n">
        <f aca="false">(F218/IF(テーブル3[[#This Row],[装甲]]="軽",280,IF(テーブル3[[#This Row],[装甲]]="中",250,220)))*((テーブル3[[#This Row],[対空]]/400)+(K218*1.8)+(テーブル3[[#This Row],[速力]])+(Q218*0.1))*VLOOKUP(E218,Sheet4!$A$2:$E$15,3,0)/IF(OR(テーブル3[[#This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46.8631214285714</v>
      </c>
      <c r="X218" s="1" t="n">
        <f aca="false">((L218*3)+(テーブル3[[#This Row],[航空]]/15)+(O218/8)+(Q218*0.1))*VLOOKUP(E218,Sheet4!$A$2:$E$15,4,0)/12</f>
        <v>52.5916666666667</v>
      </c>
      <c r="Y218" s="1" t="n">
        <f aca="false">(((20-N218)-1)^2)/2*VLOOKUP(E218,Sheet4!$A$2:$E$15,5,0)</f>
        <v>40.5</v>
      </c>
      <c r="Z218" s="11"/>
    </row>
    <row r="219" customFormat="false" ht="16.5" hidden="false" customHeight="false" outlineLevel="0" collapsed="false">
      <c r="A219" s="22" t="s">
        <v>272</v>
      </c>
      <c r="B219" s="20" t="s">
        <v>243</v>
      </c>
      <c r="C219" s="20" t="s">
        <v>51</v>
      </c>
      <c r="D219" s="13" t="s">
        <v>31</v>
      </c>
      <c r="E219" s="21" t="s">
        <v>52</v>
      </c>
      <c r="F219" s="9" t="n">
        <v>3029</v>
      </c>
      <c r="G219" s="10" t="s">
        <v>33</v>
      </c>
      <c r="H219" s="9" t="n">
        <v>190</v>
      </c>
      <c r="I219" s="9" t="n">
        <v>168</v>
      </c>
      <c r="J219" s="9" t="n">
        <v>0</v>
      </c>
      <c r="K219" s="9" t="n">
        <v>92</v>
      </c>
      <c r="L219" s="9" t="n">
        <v>223</v>
      </c>
      <c r="M219" s="9" t="n">
        <v>0</v>
      </c>
      <c r="N219" s="9" t="n">
        <v>9</v>
      </c>
      <c r="O219" s="9" t="n">
        <v>53</v>
      </c>
      <c r="P219" s="9" t="n">
        <v>29</v>
      </c>
      <c r="Q219" s="9" t="n">
        <v>45</v>
      </c>
      <c r="R219" s="11" t="n">
        <f aca="false">MAX(テーブル3[[#This Row],[火力]],(テーブル3[[#This Row],[雷装]]/2),テーブル3[[#This Row],[航空]])</f>
        <v>168</v>
      </c>
      <c r="S21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84</v>
      </c>
      <c r="T219" s="12" t="n">
        <f aca="false">IF(AND(テーブル3[[#This Row],[主火力]]=テーブル3[[#This Row],[火力]],テーブル3[[#This Row],[艦種]]="駆逐"),テーブル3[[#This Row],[主火力]]*1.5,テーブル3[[#This Row],[主火力]])</f>
        <v>168</v>
      </c>
      <c r="U219" s="12" t="n">
        <f aca="false">IF(AND(テーブル3[[#This Row],[艦種]]="駆逐",テーブル3[[#This Row],[副火力]]=テーブル3[[#This Row],[火力]]),テーブル3[[#This Row],[副火力]]*1.5,テーブル3[[#This Row],[副火力]])</f>
        <v>84</v>
      </c>
      <c r="V219" s="1" t="n">
        <f aca="false">((テーブル3[[#This Row],[主火力補正]]*4)+(テーブル3[[#This Row],[副火力補正]]*0.5))*((H219/3))/1000*VLOOKUP(E219,Sheet4!$A$2:$E$15,2,0)</f>
        <v>45.22</v>
      </c>
      <c r="W219" s="1" t="n">
        <f aca="false">(F219/IF(テーブル3[[#This Row],[装甲]]="軽",280,IF(テーブル3[[#This Row],[装甲]]="中",250,220)))*((テーブル3[[#This Row],[対空]]/400)+(K219*1.8)+(テーブル3[[#This Row],[速力]])+(Q219*0.1))*VLOOKUP(E219,Sheet4!$A$2:$E$15,3,0)/IF(OR(テーブル3[[#This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53.9966578125</v>
      </c>
      <c r="X219" s="1" t="n">
        <f aca="false">((L219*3)+(テーブル3[[#This Row],[航空]]/15)+(O219/8)+(Q219*0.1))*VLOOKUP(E219,Sheet4!$A$2:$E$15,4,0)/12</f>
        <v>56.6770833333333</v>
      </c>
      <c r="Y219" s="1" t="n">
        <f aca="false">(((20-N219)-1)^2)/2*VLOOKUP(E219,Sheet4!$A$2:$E$15,5,0)</f>
        <v>50</v>
      </c>
      <c r="Z219" s="11"/>
    </row>
    <row r="220" customFormat="false" ht="16.5" hidden="false" customHeight="false" outlineLevel="0" collapsed="false">
      <c r="A220" s="22" t="s">
        <v>273</v>
      </c>
      <c r="B220" s="20" t="s">
        <v>243</v>
      </c>
      <c r="C220" s="20" t="s">
        <v>51</v>
      </c>
      <c r="D220" s="13" t="s">
        <v>31</v>
      </c>
      <c r="E220" s="21" t="s">
        <v>52</v>
      </c>
      <c r="F220" s="9" t="n">
        <v>3221</v>
      </c>
      <c r="G220" s="10" t="s">
        <v>33</v>
      </c>
      <c r="H220" s="9" t="n">
        <v>182</v>
      </c>
      <c r="I220" s="9" t="n">
        <v>174</v>
      </c>
      <c r="J220" s="9" t="n">
        <v>0</v>
      </c>
      <c r="K220" s="9" t="n">
        <v>92</v>
      </c>
      <c r="L220" s="9" t="n">
        <v>199</v>
      </c>
      <c r="M220" s="9" t="n">
        <v>0</v>
      </c>
      <c r="N220" s="9" t="n">
        <v>9</v>
      </c>
      <c r="O220" s="9" t="n">
        <v>53</v>
      </c>
      <c r="P220" s="9" t="n">
        <v>29</v>
      </c>
      <c r="Q220" s="9" t="n">
        <v>24</v>
      </c>
      <c r="R220" s="11" t="n">
        <f aca="false">MAX(テーブル3[[#This Row],[火力]],(テーブル3[[#This Row],[雷装]]/2),テーブル3[[#This Row],[航空]])</f>
        <v>174</v>
      </c>
      <c r="S22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87</v>
      </c>
      <c r="T220" s="12" t="n">
        <f aca="false">IF(AND(テーブル3[[#This Row],[主火力]]=テーブル3[[#This Row],[火力]],テーブル3[[#This Row],[艦種]]="駆逐"),テーブル3[[#This Row],[主火力]]*1.5,テーブル3[[#This Row],[主火力]])</f>
        <v>174</v>
      </c>
      <c r="U220" s="12" t="n">
        <f aca="false">IF(AND(テーブル3[[#This Row],[艦種]]="駆逐",テーブル3[[#This Row],[副火力]]=テーブル3[[#This Row],[火力]]),テーブル3[[#This Row],[副火力]]*1.5,テーブル3[[#This Row],[副火力]])</f>
        <v>87</v>
      </c>
      <c r="V220" s="1" t="n">
        <f aca="false">((テーブル3[[#This Row],[主火力補正]]*4)+(テーブル3[[#This Row],[副火力補正]]*0.5))*((H220/3))/1000*VLOOKUP(E220,Sheet4!$A$2:$E$15,2,0)</f>
        <v>44.863</v>
      </c>
      <c r="W220" s="1" t="n">
        <f aca="false">(F220/IF(テーブル3[[#This Row],[装甲]]="軽",280,IF(テーブル3[[#This Row],[装甲]]="中",250,220)))*((テーブル3[[#This Row],[対空]]/400)+(K220*1.8)+(テーブル3[[#This Row],[速力]])+(Q220*0.1))*VLOOKUP(E220,Sheet4!$A$2:$E$15,3,0)/IF(OR(テーブル3[[#This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56.7981649553571</v>
      </c>
      <c r="X220" s="1" t="n">
        <f aca="false">((L220*3)+(テーブル3[[#This Row],[航空]]/15)+(O220/8)+(Q220*0.1))*VLOOKUP(E220,Sheet4!$A$2:$E$15,4,0)/12</f>
        <v>50.5020833333333</v>
      </c>
      <c r="Y220" s="1" t="n">
        <f aca="false">(((20-N220)-1)^2)/2*VLOOKUP(E220,Sheet4!$A$2:$E$15,5,0)</f>
        <v>50</v>
      </c>
    </row>
    <row r="221" customFormat="false" ht="16.5" hidden="false" customHeight="false" outlineLevel="0" collapsed="false">
      <c r="A221" s="22" t="s">
        <v>274</v>
      </c>
      <c r="B221" s="20" t="s">
        <v>243</v>
      </c>
      <c r="C221" s="20"/>
      <c r="D221" s="24" t="s">
        <v>61</v>
      </c>
      <c r="E221" s="16" t="s">
        <v>39</v>
      </c>
      <c r="F221" s="9" t="n">
        <v>3461</v>
      </c>
      <c r="G221" s="10" t="s">
        <v>33</v>
      </c>
      <c r="H221" s="9" t="n">
        <v>160</v>
      </c>
      <c r="I221" s="9" t="n">
        <v>203</v>
      </c>
      <c r="J221" s="9" t="n">
        <v>215</v>
      </c>
      <c r="K221" s="9" t="n">
        <v>71</v>
      </c>
      <c r="L221" s="9" t="n">
        <v>255</v>
      </c>
      <c r="M221" s="9" t="n">
        <v>0</v>
      </c>
      <c r="N221" s="9" t="n">
        <v>10</v>
      </c>
      <c r="O221" s="9" t="n">
        <v>0</v>
      </c>
      <c r="P221" s="9" t="n">
        <v>25</v>
      </c>
      <c r="Q221" s="9" t="n">
        <v>68</v>
      </c>
      <c r="R221" s="11" t="n">
        <f aca="false">MAX(テーブル3[[#This Row],[火力]],(テーブル3[[#This Row],[雷装]]/2),テーブル3[[#This Row],[航空]])</f>
        <v>203</v>
      </c>
      <c r="S22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221" s="12" t="n">
        <f aca="false">IF(AND(テーブル3[[#This Row],[主火力]]=テーブル3[[#This Row],[火力]],テーブル3[[#This Row],[艦種]]="駆逐"),テーブル3[[#This Row],[主火力]]*1.5,テーブル3[[#This Row],[主火力]])</f>
        <v>203</v>
      </c>
      <c r="U221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221" s="1" t="n">
        <f aca="false">((テーブル3[[#This Row],[主火力補正]]*4)+(テーブル3[[#This Row],[副火力補正]]*0.5))*((H221/3))/1000*VLOOKUP(E221,Sheet4!$A$2:$E$15,2,0)</f>
        <v>49.04</v>
      </c>
      <c r="W221" s="1" t="n">
        <f aca="false">(F221/IF(テーブル3[[#This Row],[装甲]]="軽",280,IF(テーブル3[[#This Row],[装甲]]="中",250,220)))*((テーブル3[[#This Row],[対空]]/400)+(K221*1.8)+(テーブル3[[#This Row],[速力]])+(Q221*0.1))*VLOOKUP(E221,Sheet4!$A$2:$E$15,3,0)/IF(OR(テーブル3[[#This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49.5162488839286</v>
      </c>
      <c r="X221" s="1" t="n">
        <f aca="false">((L221*3)+(テーブル3[[#This Row],[航空]]/15)+(O221/8)+(Q221*0.1))*VLOOKUP(E221,Sheet4!$A$2:$E$15,4,0)/12</f>
        <v>64.3166666666667</v>
      </c>
      <c r="Y221" s="1" t="n">
        <f aca="false">(((20-N221)-1)^2)/2*VLOOKUP(E221,Sheet4!$A$2:$E$15,5,0)</f>
        <v>40.5</v>
      </c>
    </row>
    <row r="222" customFormat="false" ht="16.5" hidden="false" customHeight="false" outlineLevel="0" collapsed="false">
      <c r="A222" s="22" t="s">
        <v>275</v>
      </c>
      <c r="B222" s="20" t="s">
        <v>243</v>
      </c>
      <c r="C222" s="20"/>
      <c r="D222" s="24" t="s">
        <v>61</v>
      </c>
      <c r="E222" s="16" t="s">
        <v>39</v>
      </c>
      <c r="F222" s="9" t="n">
        <v>3474</v>
      </c>
      <c r="G222" s="10" t="s">
        <v>33</v>
      </c>
      <c r="H222" s="9" t="n">
        <v>160</v>
      </c>
      <c r="I222" s="9" t="n">
        <v>218</v>
      </c>
      <c r="J222" s="9" t="n">
        <v>215</v>
      </c>
      <c r="K222" s="9" t="n">
        <v>65</v>
      </c>
      <c r="L222" s="9" t="n">
        <v>208</v>
      </c>
      <c r="M222" s="9" t="n">
        <v>0</v>
      </c>
      <c r="N222" s="9" t="n">
        <v>10</v>
      </c>
      <c r="O222" s="9" t="n">
        <v>0</v>
      </c>
      <c r="P222" s="9" t="n">
        <v>25</v>
      </c>
      <c r="Q222" s="9" t="n">
        <v>72</v>
      </c>
      <c r="R222" s="11" t="n">
        <f aca="false">MAX(テーブル3[[#This Row],[火力]],(テーブル3[[#This Row],[雷装]]/2),テーブル3[[#This Row],[航空]])</f>
        <v>218</v>
      </c>
      <c r="S22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222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222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222" s="1" t="n">
        <f aca="false">((テーブル3[[#This Row],[主火力補正]]*4)+(テーブル3[[#This Row],[副火力補正]]*0.5))*((H222/3))/1000*VLOOKUP(E222,Sheet4!$A$2:$E$15,2,0)</f>
        <v>52.24</v>
      </c>
      <c r="W222" s="1" t="n">
        <f aca="false">(F222/IF(テーブル3[[#This Row],[装甲]]="軽",280,IF(テーブル3[[#This Row],[装甲]]="中",250,220)))*((テーブル3[[#This Row],[対空]]/400)+(K222*1.8)+(テーブル3[[#This Row],[速力]])+(Q222*0.1))*VLOOKUP(E222,Sheet4!$A$2:$E$15,3,0)/IF(OR(テーブル3[[#This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46.4399357142857</v>
      </c>
      <c r="X222" s="1" t="n">
        <f aca="false">((L222*3)+(テーブル3[[#This Row],[航空]]/15)+(O222/8)+(Q222*0.1))*VLOOKUP(E222,Sheet4!$A$2:$E$15,4,0)/12</f>
        <v>52.6</v>
      </c>
      <c r="Y222" s="1" t="n">
        <f aca="false">(((20-N222)-1)^2)/2*VLOOKUP(E222,Sheet4!$A$2:$E$15,5,0)</f>
        <v>40.5</v>
      </c>
    </row>
    <row r="223" customFormat="false" ht="16.5" hidden="false" customHeight="false" outlineLevel="0" collapsed="false">
      <c r="A223" s="22" t="s">
        <v>276</v>
      </c>
      <c r="B223" s="20" t="s">
        <v>243</v>
      </c>
      <c r="C223" s="20"/>
      <c r="D223" s="24" t="s">
        <v>61</v>
      </c>
      <c r="E223" s="16" t="s">
        <v>39</v>
      </c>
      <c r="F223" s="9" t="n">
        <v>3461</v>
      </c>
      <c r="G223" s="10" t="s">
        <v>33</v>
      </c>
      <c r="H223" s="9" t="n">
        <v>160</v>
      </c>
      <c r="I223" s="9" t="n">
        <v>218</v>
      </c>
      <c r="J223" s="9" t="n">
        <v>215</v>
      </c>
      <c r="K223" s="9" t="n">
        <v>67</v>
      </c>
      <c r="L223" s="9" t="n">
        <v>208</v>
      </c>
      <c r="M223" s="9" t="n">
        <v>0</v>
      </c>
      <c r="N223" s="9" t="n">
        <v>10</v>
      </c>
      <c r="O223" s="9" t="n">
        <v>0</v>
      </c>
      <c r="P223" s="9" t="n">
        <v>25</v>
      </c>
      <c r="Q223" s="9" t="n">
        <v>75</v>
      </c>
      <c r="R223" s="11" t="n">
        <f aca="false">MAX(テーブル3[[#This Row],[火力]],(テーブル3[[#This Row],[雷装]]/2),テーブル3[[#This Row],[航空]])</f>
        <v>218</v>
      </c>
      <c r="S22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223" s="12" t="n">
        <f aca="false">IF(AND(テーブル3[[#This Row],[主火力]]=テーブル3[[#This Row],[火力]],テーブル3[[#This Row],[艦種]]="駆逐"),テーブル3[[#This Row],[主火力]]*1.5,テーブル3[[#This Row],[主火力]])</f>
        <v>218</v>
      </c>
      <c r="U223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223" s="1" t="n">
        <f aca="false">((テーブル3[[#This Row],[主火力補正]]*4)+(テーブル3[[#This Row],[副火力補正]]*0.5))*((H223/3))/1000*VLOOKUP(E223,Sheet4!$A$2:$E$15,2,0)</f>
        <v>52.24</v>
      </c>
      <c r="W223" s="1" t="n">
        <f aca="false">(F223/IF(テーブル3[[#This Row],[装甲]]="軽",280,IF(テーブル3[[#This Row],[装甲]]="中",250,220)))*((テーブル3[[#This Row],[対空]]/400)+(K223*1.8)+(テーブル3[[#This Row],[速力]])+(Q223*0.1))*VLOOKUP(E223,Sheet4!$A$2:$E$15,3,0)/IF(OR(テーブル3[[#This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47.4713232142857</v>
      </c>
      <c r="X223" s="1" t="n">
        <f aca="false">((L223*3)+(テーブル3[[#This Row],[航空]]/15)+(O223/8)+(Q223*0.1))*VLOOKUP(E223,Sheet4!$A$2:$E$15,4,0)/12</f>
        <v>52.625</v>
      </c>
      <c r="Y223" s="1" t="n">
        <f aca="false">(((20-N223)-1)^2)/2*VLOOKUP(E223,Sheet4!$A$2:$E$15,5,0)</f>
        <v>40.5</v>
      </c>
      <c r="Z223" s="11"/>
    </row>
    <row r="224" customFormat="false" ht="16.5" hidden="false" customHeight="false" outlineLevel="0" collapsed="false">
      <c r="A224" s="22" t="s">
        <v>277</v>
      </c>
      <c r="B224" s="0" t="s">
        <v>243</v>
      </c>
      <c r="D224" s="0" t="s">
        <v>56</v>
      </c>
      <c r="E224" s="16" t="s">
        <v>39</v>
      </c>
      <c r="F224" s="0" t="n">
        <v>5200</v>
      </c>
      <c r="G224" s="0" t="s">
        <v>29</v>
      </c>
      <c r="H224" s="0" t="n">
        <v>148</v>
      </c>
      <c r="I224" s="0" t="n">
        <v>275</v>
      </c>
      <c r="J224" s="0" t="n">
        <v>200</v>
      </c>
      <c r="K224" s="0" t="n">
        <v>65</v>
      </c>
      <c r="L224" s="0" t="n">
        <v>405</v>
      </c>
      <c r="M224" s="0" t="n">
        <v>0</v>
      </c>
      <c r="N224" s="0" t="n">
        <v>13</v>
      </c>
      <c r="O224" s="0" t="n">
        <v>0</v>
      </c>
      <c r="P224" s="0" t="n">
        <v>27</v>
      </c>
      <c r="Q224" s="0" t="n">
        <v>0</v>
      </c>
      <c r="R224" s="11" t="n">
        <f aca="false">MAX(テーブル3[[#This Row],[火力]],(テーブル3[[#This Row],[雷装]]/2),テーブル3[[#This Row],[航空]])</f>
        <v>275</v>
      </c>
      <c r="S22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200</v>
      </c>
      <c r="T224" s="12" t="n">
        <f aca="false">IF(AND(テーブル3[[#This Row],[主火力]]=テーブル3[[#This Row],[火力]],テーブル3[[#This Row],[艦種]]="駆逐"),テーブル3[[#This Row],[主火力]]*1.5,テーブル3[[#This Row],[主火力]])</f>
        <v>275</v>
      </c>
      <c r="U224" s="12" t="n">
        <f aca="false">IF(AND(テーブル3[[#This Row],[艦種]]="駆逐",テーブル3[[#This Row],[副火力]]=テーブル3[[#This Row],[火力]]),テーブル3[[#This Row],[副火力]]*1.5,テーブル3[[#This Row],[副火力]])</f>
        <v>200</v>
      </c>
      <c r="V224" s="1" t="n">
        <f aca="false">((テーブル3[[#This Row],[主火力補正]]*4)+(テーブル3[[#This Row],[副火力補正]]*0.5))*((H224/3))/1000*VLOOKUP(E224,Sheet4!$A$2:$E$15,2,0)</f>
        <v>59.2</v>
      </c>
      <c r="W224" s="1" t="n">
        <f aca="false">(F224/IF(テーブル3[[#This Row],[装甲]]="軽",280,IF(テーブル3[[#This Row],[装甲]]="中",250,220)))*((テーブル3[[#This Row],[対空]]/400)+(K224*1.8)+(テーブル3[[#This Row],[速力]])+(Q224*0.1))*VLOOKUP(E224,Sheet4!$A$2:$E$15,3,0)/IF(OR(テーブル3[[#This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75.4065</v>
      </c>
      <c r="X224" s="1" t="n">
        <f aca="false">((L224*3)+(テーブル3[[#This Row],[航空]]/15)+(O224/8)+(Q224*0.1))*VLOOKUP(E224,Sheet4!$A$2:$E$15,4,0)/12</f>
        <v>101.25</v>
      </c>
      <c r="Y224" s="1" t="n">
        <f aca="false">(((20-N224)-1)^2)/2*VLOOKUP(E224,Sheet4!$A$2:$E$15,5,0)</f>
        <v>18</v>
      </c>
      <c r="Z224" s="11"/>
    </row>
    <row r="225" customFormat="false" ht="16.5" hidden="false" customHeight="false" outlineLevel="0" collapsed="false">
      <c r="A225" s="22" t="s">
        <v>278</v>
      </c>
      <c r="B225" s="20" t="s">
        <v>243</v>
      </c>
      <c r="C225" s="20"/>
      <c r="D225" s="13" t="s">
        <v>31</v>
      </c>
      <c r="E225" s="16" t="s">
        <v>39</v>
      </c>
      <c r="F225" s="9" t="n">
        <v>4755</v>
      </c>
      <c r="G225" s="10" t="s">
        <v>29</v>
      </c>
      <c r="H225" s="9" t="n">
        <v>165</v>
      </c>
      <c r="I225" s="9" t="n">
        <v>182</v>
      </c>
      <c r="J225" s="9" t="n">
        <v>245</v>
      </c>
      <c r="K225" s="9" t="n">
        <v>68</v>
      </c>
      <c r="L225" s="9" t="n">
        <v>249</v>
      </c>
      <c r="M225" s="9" t="n">
        <v>0</v>
      </c>
      <c r="N225" s="9" t="n">
        <v>10</v>
      </c>
      <c r="O225" s="9" t="n">
        <v>0</v>
      </c>
      <c r="P225" s="9" t="n">
        <v>25</v>
      </c>
      <c r="Q225" s="9" t="n">
        <v>33</v>
      </c>
      <c r="R225" s="11" t="n">
        <f aca="false">MAX(テーブル3[[#This Row],[火力]],(テーブル3[[#This Row],[雷装]]/2),テーブル3[[#This Row],[航空]])</f>
        <v>182</v>
      </c>
      <c r="S22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245</v>
      </c>
      <c r="T225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25" s="12" t="n">
        <f aca="false">IF(AND(テーブル3[[#This Row],[艦種]]="駆逐",テーブル3[[#This Row],[副火力]]=テーブル3[[#This Row],[火力]]),テーブル3[[#This Row],[副火力]]*1.5,テーブル3[[#This Row],[副火力]])</f>
        <v>245</v>
      </c>
      <c r="V225" s="1" t="n">
        <f aca="false">((テーブル3[[#This Row],[主火力補正]]*4)+(テーブル3[[#This Row],[副火力補正]]*0.5))*((H225/3))/1000*VLOOKUP(E225,Sheet4!$A$2:$E$15,2,0)</f>
        <v>46.7775</v>
      </c>
      <c r="W225" s="1" t="n">
        <f aca="false">(F225/IF(テーブル3[[#This Row],[装甲]]="軽",280,IF(テーブル3[[#This Row],[装甲]]="中",250,220)))*((テーブル3[[#This Row],[対空]]/400)+(K225*1.8)+(テーブル3[[#This Row],[速力]])+(Q225*0.1))*VLOOKUP(E225,Sheet4!$A$2:$E$15,3,0)/IF(OR(テーブル3[[#This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71.95384875</v>
      </c>
      <c r="X225" s="1" t="n">
        <f aca="false">((L225*3)+(テーブル3[[#This Row],[航空]]/15)+(O225/8)+(Q225*0.1))*VLOOKUP(E225,Sheet4!$A$2:$E$15,4,0)/12</f>
        <v>62.525</v>
      </c>
      <c r="Y225" s="1" t="n">
        <f aca="false">(((20-N225)-1)^2)/2*VLOOKUP(E225,Sheet4!$A$2:$E$15,5,0)</f>
        <v>40.5</v>
      </c>
    </row>
    <row r="226" customFormat="false" ht="16.5" hidden="false" customHeight="false" outlineLevel="0" collapsed="false">
      <c r="A226" s="22" t="s">
        <v>279</v>
      </c>
      <c r="B226" s="0" t="s">
        <v>243</v>
      </c>
      <c r="D226" s="0" t="s">
        <v>280</v>
      </c>
      <c r="E226" s="16" t="s">
        <v>39</v>
      </c>
      <c r="F226" s="0" t="n">
        <v>5600</v>
      </c>
      <c r="G226" s="0" t="s">
        <v>29</v>
      </c>
      <c r="H226" s="0" t="n">
        <v>133</v>
      </c>
      <c r="I226" s="0" t="n">
        <v>278</v>
      </c>
      <c r="J226" s="0" t="n">
        <v>235</v>
      </c>
      <c r="K226" s="0" t="n">
        <v>60</v>
      </c>
      <c r="L226" s="0" t="n">
        <v>275</v>
      </c>
      <c r="M226" s="0" t="n">
        <v>0</v>
      </c>
      <c r="N226" s="0" t="n">
        <v>15</v>
      </c>
      <c r="O226" s="0" t="n">
        <v>0</v>
      </c>
      <c r="P226" s="0" t="n">
        <v>26</v>
      </c>
      <c r="Q226" s="0" t="n">
        <v>0</v>
      </c>
      <c r="R226" s="11" t="n">
        <f aca="false">MAX(テーブル3[[#This Row],[火力]],(テーブル3[[#This Row],[雷装]]/2),テーブル3[[#This Row],[航空]])</f>
        <v>278</v>
      </c>
      <c r="S22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235</v>
      </c>
      <c r="T226" s="12" t="n">
        <f aca="false">IF(AND(テーブル3[[#This Row],[主火力]]=テーブル3[[#This Row],[火力]],テーブル3[[#This Row],[艦種]]="駆逐"),テーブル3[[#This Row],[主火力]]*1.5,テーブル3[[#This Row],[主火力]])</f>
        <v>278</v>
      </c>
      <c r="U226" s="12" t="n">
        <f aca="false">IF(AND(テーブル3[[#This Row],[艦種]]="駆逐",テーブル3[[#This Row],[副火力]]=テーブル3[[#This Row],[火力]]),テーブル3[[#This Row],[副火力]]*1.5,テーブル3[[#This Row],[副火力]])</f>
        <v>235</v>
      </c>
      <c r="V226" s="1" t="n">
        <f aca="false">((テーブル3[[#This Row],[主火力補正]]*4)+(テーブル3[[#This Row],[副火力補正]]*0.5))*((H226/3))/1000*VLOOKUP(E226,Sheet4!$A$2:$E$15,2,0)</f>
        <v>54.5078333333333</v>
      </c>
      <c r="W226" s="1" t="n">
        <f aca="false">(F226/IF(テーブル3[[#This Row],[装甲]]="軽",280,IF(テーブル3[[#This Row],[装甲]]="中",250,220)))*((テーブル3[[#This Row],[対空]]/400)+(K226*1.8)+(テーブル3[[#This Row],[速力]])+(Q226*0.1))*VLOOKUP(E226,Sheet4!$A$2:$E$15,3,0)/IF(OR(テーブル3[[#This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75.425</v>
      </c>
      <c r="X226" s="1" t="n">
        <f aca="false">((L226*3)+(テーブル3[[#This Row],[航空]]/15)+(O226/8)+(Q226*0.1))*VLOOKUP(E226,Sheet4!$A$2:$E$15,4,0)/12</f>
        <v>68.75</v>
      </c>
      <c r="Y226" s="1" t="n">
        <f aca="false">(((20-N226)-1)^2)/2*VLOOKUP(E226,Sheet4!$A$2:$E$15,5,0)</f>
        <v>8</v>
      </c>
      <c r="Z226" s="11"/>
    </row>
    <row r="227" customFormat="false" ht="16.5" hidden="false" customHeight="false" outlineLevel="0" collapsed="false">
      <c r="A227" s="22" t="s">
        <v>281</v>
      </c>
      <c r="B227" s="20" t="s">
        <v>243</v>
      </c>
      <c r="C227" s="20"/>
      <c r="D227" s="24" t="s">
        <v>61</v>
      </c>
      <c r="E227" s="16" t="s">
        <v>39</v>
      </c>
      <c r="F227" s="9" t="n">
        <v>4621</v>
      </c>
      <c r="G227" s="10" t="s">
        <v>29</v>
      </c>
      <c r="H227" s="9" t="n">
        <v>160</v>
      </c>
      <c r="I227" s="9" t="n">
        <v>178</v>
      </c>
      <c r="J227" s="9" t="n">
        <v>141</v>
      </c>
      <c r="K227" s="9" t="n">
        <v>68</v>
      </c>
      <c r="L227" s="9" t="n">
        <v>241</v>
      </c>
      <c r="M227" s="9" t="n">
        <v>0</v>
      </c>
      <c r="N227" s="9" t="n">
        <v>10</v>
      </c>
      <c r="O227" s="9" t="n">
        <v>0</v>
      </c>
      <c r="P227" s="9" t="n">
        <v>25</v>
      </c>
      <c r="Q227" s="9" t="n">
        <v>69</v>
      </c>
      <c r="R227" s="11" t="n">
        <f aca="false">MAX(テーブル3[[#This Row],[火力]],(テーブル3[[#This Row],[雷装]]/2),テーブル3[[#This Row],[航空]])</f>
        <v>178</v>
      </c>
      <c r="S22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141</v>
      </c>
      <c r="T227" s="12" t="n">
        <f aca="false">IF(AND(テーブル3[[#This Row],[主火力]]=テーブル3[[#This Row],[火力]],テーブル3[[#This Row],[艦種]]="駆逐"),テーブル3[[#This Row],[主火力]]*1.5,テーブル3[[#This Row],[主火力]])</f>
        <v>178</v>
      </c>
      <c r="U227" s="12" t="n">
        <f aca="false">IF(AND(テーブル3[[#This Row],[艦種]]="駆逐",テーブル3[[#This Row],[副火力]]=テーブル3[[#This Row],[火力]]),テーブル3[[#This Row],[副火力]]*1.5,テーブル3[[#This Row],[副火力]])</f>
        <v>141</v>
      </c>
      <c r="V227" s="1" t="n">
        <f aca="false">((テーブル3[[#This Row],[主火力補正]]*4)+(テーブル3[[#This Row],[副火力補正]]*0.5))*((H227/3))/1000*VLOOKUP(E227,Sheet4!$A$2:$E$15,2,0)</f>
        <v>41.7333333333333</v>
      </c>
      <c r="W227" s="1" t="n">
        <f aca="false">(F227/IF(テーブル3[[#This Row],[装甲]]="軽",280,IF(テーブル3[[#This Row],[装甲]]="中",250,220)))*((テーブル3[[#This Row],[対空]]/400)+(K227*1.8)+(テーブル3[[#This Row],[速力]])+(Q227*0.1))*VLOOKUP(E227,Sheet4!$A$2:$E$15,3,0)/IF(OR(テーブル3[[#This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71.58044525</v>
      </c>
      <c r="X227" s="1" t="n">
        <f aca="false">((L227*3)+(テーブル3[[#This Row],[航空]]/15)+(O227/8)+(Q227*0.1))*VLOOKUP(E227,Sheet4!$A$2:$E$15,4,0)/12</f>
        <v>60.825</v>
      </c>
      <c r="Y227" s="1" t="n">
        <f aca="false">(((20-N227)-1)^2)/2*VLOOKUP(E227,Sheet4!$A$2:$E$15,5,0)</f>
        <v>40.5</v>
      </c>
      <c r="Z227" s="11"/>
    </row>
    <row r="228" customFormat="false" ht="16.5" hidden="false" customHeight="false" outlineLevel="0" collapsed="false">
      <c r="A228" s="22" t="s">
        <v>282</v>
      </c>
      <c r="B228" s="20" t="s">
        <v>243</v>
      </c>
      <c r="C228" s="20"/>
      <c r="D228" s="13" t="s">
        <v>31</v>
      </c>
      <c r="E228" s="16" t="s">
        <v>39</v>
      </c>
      <c r="F228" s="9" t="n">
        <v>3676</v>
      </c>
      <c r="G228" s="10" t="s">
        <v>29</v>
      </c>
      <c r="H228" s="9" t="n">
        <v>176</v>
      </c>
      <c r="I228" s="9" t="n">
        <v>226</v>
      </c>
      <c r="J228" s="9" t="n">
        <v>193</v>
      </c>
      <c r="K228" s="9" t="n">
        <v>72</v>
      </c>
      <c r="L228" s="9" t="n">
        <v>243</v>
      </c>
      <c r="M228" s="9" t="n">
        <v>0</v>
      </c>
      <c r="N228" s="9" t="n">
        <v>11</v>
      </c>
      <c r="O228" s="9" t="n">
        <v>0</v>
      </c>
      <c r="P228" s="9" t="n">
        <v>25</v>
      </c>
      <c r="Q228" s="9" t="n">
        <v>15</v>
      </c>
      <c r="R228" s="11" t="n">
        <f aca="false">MAX(テーブル3[[#This Row],[火力]],(テーブル3[[#This Row],[雷装]]/2),テーブル3[[#This Row],[航空]])</f>
        <v>226</v>
      </c>
      <c r="S22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193</v>
      </c>
      <c r="T228" s="12" t="n">
        <f aca="false">IF(AND(テーブル3[[#This Row],[主火力]]=テーブル3[[#This Row],[火力]],テーブル3[[#This Row],[艦種]]="駆逐"),テーブル3[[#This Row],[主火力]]*1.5,テーブル3[[#This Row],[主火力]])</f>
        <v>226</v>
      </c>
      <c r="U228" s="12" t="n">
        <f aca="false">IF(AND(テーブル3[[#This Row],[艦種]]="駆逐",テーブル3[[#This Row],[副火力]]=テーブル3[[#This Row],[火力]]),テーブル3[[#This Row],[副火力]]*1.5,テーブル3[[#This Row],[副火力]])</f>
        <v>193</v>
      </c>
      <c r="V228" s="1" t="n">
        <f aca="false">((テーブル3[[#This Row],[主火力補正]]*4)+(テーブル3[[#This Row],[副火力補正]]*0.5))*((H228/3))/1000*VLOOKUP(E228,Sheet4!$A$2:$E$15,2,0)</f>
        <v>58.696</v>
      </c>
      <c r="W228" s="1" t="n">
        <f aca="false">(F228/IF(テーブル3[[#This Row],[装甲]]="軽",280,IF(テーブル3[[#This Row],[装甲]]="中",250,220)))*((テーブル3[[#This Row],[対空]]/400)+(K228*1.8)+(テーブル3[[#This Row],[速力]])+(Q228*0.1))*VLOOKUP(E228,Sheet4!$A$2:$E$15,3,0)/IF(OR(テーブル3[[#This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57.605677</v>
      </c>
      <c r="X228" s="1" t="n">
        <f aca="false">((L228*3)+(テーブル3[[#This Row],[航空]]/15)+(O228/8)+(Q228*0.1))*VLOOKUP(E228,Sheet4!$A$2:$E$15,4,0)/12</f>
        <v>60.875</v>
      </c>
      <c r="Y228" s="1" t="n">
        <f aca="false">(((20-N228)-1)^2)/2*VLOOKUP(E228,Sheet4!$A$2:$E$15,5,0)</f>
        <v>32</v>
      </c>
      <c r="Z228" s="11"/>
    </row>
    <row r="229" customFormat="false" ht="16.5" hidden="false" customHeight="false" outlineLevel="0" collapsed="false">
      <c r="A229" s="22" t="s">
        <v>283</v>
      </c>
      <c r="B229" s="20" t="s">
        <v>243</v>
      </c>
      <c r="C229" s="20" t="s">
        <v>51</v>
      </c>
      <c r="D229" s="24" t="s">
        <v>61</v>
      </c>
      <c r="E229" s="15" t="s">
        <v>35</v>
      </c>
      <c r="F229" s="9" t="n">
        <v>4367</v>
      </c>
      <c r="G229" s="10" t="s">
        <v>29</v>
      </c>
      <c r="H229" s="9" t="n">
        <v>193</v>
      </c>
      <c r="I229" s="9" t="n">
        <v>0</v>
      </c>
      <c r="J229" s="9" t="n">
        <v>0</v>
      </c>
      <c r="K229" s="9" t="n">
        <v>66</v>
      </c>
      <c r="L229" s="9" t="n">
        <v>297</v>
      </c>
      <c r="M229" s="9" t="n">
        <v>300</v>
      </c>
      <c r="N229" s="9" t="n">
        <v>9</v>
      </c>
      <c r="O229" s="9" t="n">
        <v>104</v>
      </c>
      <c r="P229" s="9" t="n">
        <v>25</v>
      </c>
      <c r="Q229" s="9" t="n">
        <v>41</v>
      </c>
      <c r="R229" s="11" t="n">
        <f aca="false">MAX(テーブル3[[#This Row],[火力]],(テーブル3[[#This Row],[雷装]]/2),テーブル3[[#This Row],[航空]])</f>
        <v>300</v>
      </c>
      <c r="S22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29" s="12" t="n">
        <f aca="false">IF(AND(テーブル3[[#This Row],[主火力]]=テーブル3[[#This Row],[火力]],テーブル3[[#This Row],[艦種]]="駆逐"),テーブル3[[#This Row],[主火力]]*1.5,テーブル3[[#This Row],[主火力]])</f>
        <v>300</v>
      </c>
      <c r="U22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29" s="1" t="n">
        <f aca="false">((テーブル3[[#This Row],[主火力補正]]*4)+(テーブル3[[#This Row],[副火力補正]]*0.5))*((H229/3))/1000*VLOOKUP(E229,Sheet4!$A$2:$E$15,2,0)</f>
        <v>77.2</v>
      </c>
      <c r="W229" s="1" t="n">
        <f aca="false">(F229/IF(テーブル3[[#This Row],[装甲]]="軽",280,IF(テーブル3[[#This Row],[装甲]]="中",250,220)))*((テーブル3[[#This Row],[対空]]/400)+(K229*1.8)+(テーブル3[[#This Row],[速力]])+(Q229*0.1))*VLOOKUP(E229,Sheet4!$A$2:$E$15,3,0)/IF(OR(テーブル3[[#This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51.9297438</v>
      </c>
      <c r="X229" s="1" t="n">
        <f aca="false">((L229*3)+(テーブル3[[#This Row],[航空]]/15)+(O229/8)+(Q229*0.1))*VLOOKUP(E229,Sheet4!$A$2:$E$15,4,0)/12</f>
        <v>77.3416666666667</v>
      </c>
      <c r="Y229" s="1" t="n">
        <f aca="false">(((20-N229)-1)^2)/2*VLOOKUP(E229,Sheet4!$A$2:$E$15,5,0)</f>
        <v>50</v>
      </c>
      <c r="Z229" s="11"/>
    </row>
    <row r="230" customFormat="false" ht="16.5" hidden="false" customHeight="false" outlineLevel="0" collapsed="false">
      <c r="A230" s="22" t="s">
        <v>284</v>
      </c>
      <c r="B230" s="20" t="s">
        <v>243</v>
      </c>
      <c r="C230" s="20"/>
      <c r="D230" s="13" t="s">
        <v>31</v>
      </c>
      <c r="E230" s="16" t="s">
        <v>39</v>
      </c>
      <c r="F230" s="9" t="n">
        <v>3561</v>
      </c>
      <c r="G230" s="10" t="s">
        <v>33</v>
      </c>
      <c r="H230" s="9" t="n">
        <v>165</v>
      </c>
      <c r="I230" s="9" t="n">
        <v>223</v>
      </c>
      <c r="J230" s="9" t="n">
        <v>223</v>
      </c>
      <c r="K230" s="9" t="n">
        <v>67</v>
      </c>
      <c r="L230" s="9" t="n">
        <v>212</v>
      </c>
      <c r="M230" s="9" t="n">
        <v>0</v>
      </c>
      <c r="N230" s="9" t="n">
        <v>11</v>
      </c>
      <c r="O230" s="9" t="n">
        <v>0</v>
      </c>
      <c r="P230" s="9" t="n">
        <v>25</v>
      </c>
      <c r="Q230" s="9" t="n">
        <v>62</v>
      </c>
      <c r="R230" s="11" t="n">
        <f aca="false">MAX(テーブル3[[#This Row],[火力]],(テーブル3[[#This Row],[雷装]]/2),テーブル3[[#This Row],[航空]])</f>
        <v>223</v>
      </c>
      <c r="S23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223</v>
      </c>
      <c r="T230" s="12" t="n">
        <f aca="false">IF(AND(テーブル3[[#This Row],[主火力]]=テーブル3[[#This Row],[火力]],テーブル3[[#This Row],[艦種]]="駆逐"),テーブル3[[#This Row],[主火力]]*1.5,テーブル3[[#This Row],[主火力]])</f>
        <v>223</v>
      </c>
      <c r="U230" s="12" t="n">
        <f aca="false">IF(AND(テーブル3[[#This Row],[艦種]]="駆逐",テーブル3[[#This Row],[副火力]]=テーブル3[[#This Row],[火力]]),テーブル3[[#This Row],[副火力]]*1.5,テーブル3[[#This Row],[副火力]])</f>
        <v>223</v>
      </c>
      <c r="V230" s="1" t="n">
        <f aca="false">((テーブル3[[#This Row],[主火力補正]]*4)+(テーブル3[[#This Row],[副火力補正]]*0.5))*((H230/3))/1000*VLOOKUP(E230,Sheet4!$A$2:$E$15,2,0)</f>
        <v>55.1925</v>
      </c>
      <c r="W230" s="1" t="n">
        <f aca="false">(F230/IF(テーブル3[[#This Row],[装甲]]="軽",280,IF(テーブル3[[#This Row],[装甲]]="中",250,220)))*((テーブル3[[#This Row],[対空]]/400)+(K230*1.8)+(テーブル3[[#This Row],[速力]])+(Q230*0.1))*VLOOKUP(E230,Sheet4!$A$2:$E$15,3,0)/IF(OR(テーブル3[[#This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48.4327794642857</v>
      </c>
      <c r="X230" s="1" t="n">
        <f aca="false">((L230*3)+(テーブル3[[#This Row],[航空]]/15)+(O230/8)+(Q230*0.1))*VLOOKUP(E230,Sheet4!$A$2:$E$15,4,0)/12</f>
        <v>53.5166666666667</v>
      </c>
      <c r="Y230" s="1" t="n">
        <f aca="false">(((20-N230)-1)^2)/2*VLOOKUP(E230,Sheet4!$A$2:$E$15,5,0)</f>
        <v>32</v>
      </c>
      <c r="Z230" s="11"/>
    </row>
    <row r="231" customFormat="false" ht="16.5" hidden="false" customHeight="false" outlineLevel="0" collapsed="false">
      <c r="A231" s="22" t="s">
        <v>285</v>
      </c>
      <c r="B231" s="20" t="s">
        <v>243</v>
      </c>
      <c r="C231" s="20"/>
      <c r="D231" s="24" t="s">
        <v>61</v>
      </c>
      <c r="E231" s="21" t="s">
        <v>52</v>
      </c>
      <c r="F231" s="9" t="n">
        <v>2974</v>
      </c>
      <c r="G231" s="10" t="s">
        <v>33</v>
      </c>
      <c r="H231" s="9" t="n">
        <v>175</v>
      </c>
      <c r="I231" s="9" t="n">
        <v>163</v>
      </c>
      <c r="J231" s="9" t="n">
        <v>324</v>
      </c>
      <c r="K231" s="9" t="n">
        <v>97</v>
      </c>
      <c r="L231" s="9" t="n">
        <v>295</v>
      </c>
      <c r="M231" s="9" t="n">
        <v>0</v>
      </c>
      <c r="N231" s="9" t="n">
        <v>9</v>
      </c>
      <c r="O231" s="9" t="n">
        <v>128</v>
      </c>
      <c r="P231" s="9" t="n">
        <v>32</v>
      </c>
      <c r="Q231" s="9" t="n">
        <v>54</v>
      </c>
      <c r="R231" s="11" t="n">
        <f aca="false">MAX(テーブル3[[#This Row],[火力]],(テーブル3[[#This Row],[雷装]]/2),テーブル3[[#This Row],[航空]])</f>
        <v>163</v>
      </c>
      <c r="S23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324</v>
      </c>
      <c r="T231" s="12" t="n">
        <f aca="false">IF(AND(テーブル3[[#This Row],[主火力]]=テーブル3[[#This Row],[火力]],テーブル3[[#This Row],[艦種]]="駆逐"),テーブル3[[#This Row],[主火力]]*1.5,テーブル3[[#This Row],[主火力]])</f>
        <v>163</v>
      </c>
      <c r="U231" s="12" t="n">
        <f aca="false">IF(AND(テーブル3[[#This Row],[艦種]]="駆逐",テーブル3[[#This Row],[副火力]]=テーブル3[[#This Row],[火力]]),テーブル3[[#This Row],[副火力]]*1.5,テーブル3[[#This Row],[副火力]])</f>
        <v>324</v>
      </c>
      <c r="V231" s="1" t="n">
        <f aca="false">((テーブル3[[#This Row],[主火力補正]]*4)+(テーブル3[[#This Row],[副火力補正]]*0.5))*((H231/3))/1000*VLOOKUP(E231,Sheet4!$A$2:$E$15,2,0)</f>
        <v>47.4833333333333</v>
      </c>
      <c r="W231" s="1" t="n">
        <f aca="false">(F231/IF(テーブル3[[#This Row],[装甲]]="軽",280,IF(テーブル3[[#This Row],[装甲]]="中",250,220)))*((テーブル3[[#This Row],[対空]]/400)+(K231*1.8)+(テーブル3[[#This Row],[速力]])+(Q231*0.1))*VLOOKUP(E231,Sheet4!$A$2:$E$15,3,0)/IF(OR(テーブル3[[#This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56.4894040178571</v>
      </c>
      <c r="X231" s="1" t="n">
        <f aca="false">((L231*3)+(テーブル3[[#This Row],[航空]]/15)+(O231/8)+(Q231*0.1))*VLOOKUP(E231,Sheet4!$A$2:$E$15,4,0)/12</f>
        <v>75.5333333333333</v>
      </c>
      <c r="Y231" s="1" t="n">
        <f aca="false">(((20-N231)-1)^2)/2*VLOOKUP(E231,Sheet4!$A$2:$E$15,5,0)</f>
        <v>50</v>
      </c>
      <c r="Z231" s="11"/>
    </row>
    <row r="232" customFormat="false" ht="16.5" hidden="false" customHeight="false" outlineLevel="0" collapsed="false">
      <c r="A232" s="22" t="s">
        <v>286</v>
      </c>
      <c r="B232" s="20" t="s">
        <v>243</v>
      </c>
      <c r="C232" s="20"/>
      <c r="D232" s="24" t="s">
        <v>61</v>
      </c>
      <c r="E232" s="21" t="s">
        <v>52</v>
      </c>
      <c r="F232" s="9" t="n">
        <v>2830</v>
      </c>
      <c r="G232" s="10" t="s">
        <v>33</v>
      </c>
      <c r="H232" s="9" t="n">
        <v>187</v>
      </c>
      <c r="I232" s="9" t="n">
        <v>156</v>
      </c>
      <c r="J232" s="9" t="n">
        <v>270</v>
      </c>
      <c r="K232" s="9" t="n">
        <v>100</v>
      </c>
      <c r="L232" s="9" t="n">
        <v>324</v>
      </c>
      <c r="M232" s="9" t="n">
        <v>0</v>
      </c>
      <c r="N232" s="9" t="n">
        <v>9</v>
      </c>
      <c r="O232" s="9" t="n">
        <v>115</v>
      </c>
      <c r="P232" s="9" t="n">
        <v>32</v>
      </c>
      <c r="Q232" s="9" t="n">
        <v>69</v>
      </c>
      <c r="R232" s="11" t="n">
        <f aca="false">MAX(テーブル3[[#This Row],[火力]],(テーブル3[[#This Row],[雷装]]/2),テーブル3[[#This Row],[航空]])</f>
        <v>156</v>
      </c>
      <c r="S23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270</v>
      </c>
      <c r="T232" s="12" t="n">
        <f aca="false">IF(AND(テーブル3[[#This Row],[主火力]]=テーブル3[[#This Row],[火力]],テーブル3[[#This Row],[艦種]]="駆逐"),テーブル3[[#This Row],[主火力]]*1.5,テーブル3[[#This Row],[主火力]])</f>
        <v>156</v>
      </c>
      <c r="U232" s="12" t="n">
        <f aca="false">IF(AND(テーブル3[[#This Row],[艦種]]="駆逐",テーブル3[[#This Row],[副火力]]=テーブル3[[#This Row],[火力]]),テーブル3[[#This Row],[副火力]]*1.5,テーブル3[[#This Row],[副火力]])</f>
        <v>270</v>
      </c>
      <c r="V232" s="1" t="n">
        <f aca="false">((テーブル3[[#This Row],[主火力補正]]*4)+(テーブル3[[#This Row],[副火力補正]]*0.5))*((H232/3))/1000*VLOOKUP(E232,Sheet4!$A$2:$E$15,2,0)</f>
        <v>47.311</v>
      </c>
      <c r="W232" s="1" t="n">
        <f aca="false">(F232/IF(テーブル3[[#This Row],[装甲]]="軽",280,IF(テーブル3[[#This Row],[装甲]]="中",250,220)))*((テーブル3[[#This Row],[対空]]/400)+(K232*1.8)+(テーブル3[[#This Row],[速力]])+(Q232*0.1))*VLOOKUP(E232,Sheet4!$A$2:$E$15,3,0)/IF(OR(テーブル3[[#This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55.5160089285714</v>
      </c>
      <c r="X232" s="1" t="n">
        <f aca="false">((L232*3)+(テーブル3[[#This Row],[航空]]/15)+(O232/8)+(Q232*0.1))*VLOOKUP(E232,Sheet4!$A$2:$E$15,4,0)/12</f>
        <v>82.7729166666667</v>
      </c>
      <c r="Y232" s="1" t="n">
        <f aca="false">(((20-N232)-1)^2)/2*VLOOKUP(E232,Sheet4!$A$2:$E$15,5,0)</f>
        <v>50</v>
      </c>
      <c r="Z232" s="11"/>
    </row>
    <row r="233" customFormat="false" ht="16.5" hidden="false" customHeight="false" outlineLevel="0" collapsed="false">
      <c r="A233" s="22" t="s">
        <v>287</v>
      </c>
      <c r="B233" s="20" t="s">
        <v>243</v>
      </c>
      <c r="C233" s="20"/>
      <c r="D233" s="24" t="s">
        <v>61</v>
      </c>
      <c r="E233" s="21" t="s">
        <v>52</v>
      </c>
      <c r="F233" s="9" t="n">
        <v>2974</v>
      </c>
      <c r="G233" s="10" t="s">
        <v>33</v>
      </c>
      <c r="H233" s="9" t="n">
        <v>175</v>
      </c>
      <c r="I233" s="9" t="n">
        <v>163</v>
      </c>
      <c r="J233" s="9" t="n">
        <v>324</v>
      </c>
      <c r="K233" s="9" t="n">
        <v>97</v>
      </c>
      <c r="L233" s="9" t="n">
        <v>295</v>
      </c>
      <c r="M233" s="9" t="n">
        <v>0</v>
      </c>
      <c r="N233" s="9" t="n">
        <v>9</v>
      </c>
      <c r="O233" s="9" t="n">
        <v>128</v>
      </c>
      <c r="P233" s="9" t="n">
        <v>32</v>
      </c>
      <c r="Q233" s="9" t="n">
        <v>74</v>
      </c>
      <c r="R233" s="11" t="n">
        <f aca="false">MAX(テーブル3[[#This Row],[火力]],(テーブル3[[#This Row],[雷装]]/2),テーブル3[[#This Row],[航空]])</f>
        <v>163</v>
      </c>
      <c r="S23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324</v>
      </c>
      <c r="T233" s="12" t="n">
        <f aca="false">IF(AND(テーブル3[[#This Row],[主火力]]=テーブル3[[#This Row],[火力]],テーブル3[[#This Row],[艦種]]="駆逐"),テーブル3[[#This Row],[主火力]]*1.5,テーブル3[[#This Row],[主火力]])</f>
        <v>163</v>
      </c>
      <c r="U233" s="12" t="n">
        <f aca="false">IF(AND(テーブル3[[#This Row],[艦種]]="駆逐",テーブル3[[#This Row],[副火力]]=テーブル3[[#This Row],[火力]]),テーブル3[[#This Row],[副火力]]*1.5,テーブル3[[#This Row],[副火力]])</f>
        <v>324</v>
      </c>
      <c r="V233" s="1" t="n">
        <f aca="false">((テーブル3[[#This Row],[主火力補正]]*4)+(テーブル3[[#This Row],[副火力補正]]*0.5))*((H233/3))/1000*VLOOKUP(E233,Sheet4!$A$2:$E$15,2,0)</f>
        <v>47.4833333333333</v>
      </c>
      <c r="W233" s="1" t="n">
        <f aca="false">(F233/IF(テーブル3[[#This Row],[装甲]]="軽",280,IF(テーブル3[[#This Row],[装甲]]="中",250,220)))*((テーブル3[[#This Row],[対空]]/400)+(K233*1.8)+(テーブル3[[#This Row],[速力]])+(Q233*0.1))*VLOOKUP(E233,Sheet4!$A$2:$E$15,3,0)/IF(OR(テーブル3[[#This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57.0204754464286</v>
      </c>
      <c r="X233" s="1" t="n">
        <f aca="false">((L233*3)+(テーブル3[[#This Row],[航空]]/15)+(O233/8)+(Q233*0.1))*VLOOKUP(E233,Sheet4!$A$2:$E$15,4,0)/12</f>
        <v>75.7</v>
      </c>
      <c r="Y233" s="1" t="n">
        <f aca="false">(((20-N233)-1)^2)/2*VLOOKUP(E233,Sheet4!$A$2:$E$15,5,0)</f>
        <v>50</v>
      </c>
    </row>
    <row r="234" customFormat="false" ht="16.5" hidden="false" customHeight="false" outlineLevel="0" collapsed="false">
      <c r="A234" s="22" t="s">
        <v>288</v>
      </c>
      <c r="B234" s="20" t="s">
        <v>243</v>
      </c>
      <c r="C234" s="20"/>
      <c r="D234" s="13" t="s">
        <v>31</v>
      </c>
      <c r="E234" s="21" t="s">
        <v>52</v>
      </c>
      <c r="F234" s="9" t="n">
        <v>4486</v>
      </c>
      <c r="G234" s="10" t="s">
        <v>33</v>
      </c>
      <c r="H234" s="9" t="n">
        <v>176</v>
      </c>
      <c r="I234" s="9" t="n">
        <v>157</v>
      </c>
      <c r="J234" s="9" t="n">
        <v>280</v>
      </c>
      <c r="K234" s="9" t="n">
        <v>100</v>
      </c>
      <c r="L234" s="9" t="n">
        <v>313</v>
      </c>
      <c r="M234" s="9" t="n">
        <v>0</v>
      </c>
      <c r="N234" s="9" t="n">
        <v>10</v>
      </c>
      <c r="O234" s="9" t="n">
        <v>101</v>
      </c>
      <c r="P234" s="9" t="n">
        <v>32</v>
      </c>
      <c r="Q234" s="9" t="n">
        <v>37</v>
      </c>
      <c r="R234" s="11" t="n">
        <f aca="false">MAX(テーブル3[[#This Row],[火力]],(テーブル3[[#This Row],[雷装]]/2),テーブル3[[#This Row],[航空]])</f>
        <v>157</v>
      </c>
      <c r="S23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280</v>
      </c>
      <c r="T234" s="12" t="n">
        <f aca="false">IF(AND(テーブル3[[#This Row],[主火力]]=テーブル3[[#This Row],[火力]],テーブル3[[#This Row],[艦種]]="駆逐"),テーブル3[[#This Row],[主火力]]*1.5,テーブル3[[#This Row],[主火力]])</f>
        <v>157</v>
      </c>
      <c r="U234" s="12" t="n">
        <f aca="false">IF(AND(テーブル3[[#This Row],[艦種]]="駆逐",テーブル3[[#This Row],[副火力]]=テーブル3[[#This Row],[火力]]),テーブル3[[#This Row],[副火力]]*1.5,テーブル3[[#This Row],[副火力]])</f>
        <v>280</v>
      </c>
      <c r="V234" s="1" t="n">
        <f aca="false">((テーブル3[[#This Row],[主火力補正]]*4)+(テーブル3[[#This Row],[副火力補正]]*0.5))*((H234/3))/1000*VLOOKUP(E234,Sheet4!$A$2:$E$15,2,0)</f>
        <v>45.056</v>
      </c>
      <c r="W234" s="1" t="n">
        <f aca="false">(F234/IF(テーブル3[[#This Row],[装甲]]="軽",280,IF(テーブル3[[#This Row],[装甲]]="中",250,220)))*((テーブル3[[#This Row],[対空]]/400)+(K234*1.8)+(テーブル3[[#This Row],[速力]])+(Q234*0.1))*VLOOKUP(E234,Sheet4!$A$2:$E$15,3,0)/IF(OR(テーブル3[[#This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86.7089727678571</v>
      </c>
      <c r="X234" s="1" t="n">
        <f aca="false">((L234*3)+(テーブル3[[#This Row],[航空]]/15)+(O234/8)+(Q234*0.1))*VLOOKUP(E234,Sheet4!$A$2:$E$15,4,0)/12</f>
        <v>79.6104166666667</v>
      </c>
      <c r="Y234" s="1" t="n">
        <f aca="false">(((20-N234)-1)^2)/2*VLOOKUP(E234,Sheet4!$A$2:$E$15,5,0)</f>
        <v>40.5</v>
      </c>
      <c r="Z234" s="11"/>
    </row>
    <row r="235" customFormat="false" ht="16.5" hidden="false" customHeight="false" outlineLevel="0" collapsed="false">
      <c r="A235" s="22" t="s">
        <v>289</v>
      </c>
      <c r="B235" s="20" t="s">
        <v>243</v>
      </c>
      <c r="C235" s="20"/>
      <c r="D235" s="13" t="s">
        <v>31</v>
      </c>
      <c r="E235" s="21" t="s">
        <v>52</v>
      </c>
      <c r="F235" s="9" t="n">
        <v>2914</v>
      </c>
      <c r="G235" s="10" t="s">
        <v>33</v>
      </c>
      <c r="H235" s="9" t="n">
        <v>195</v>
      </c>
      <c r="I235" s="9" t="n">
        <v>162</v>
      </c>
      <c r="J235" s="9" t="n">
        <v>279</v>
      </c>
      <c r="K235" s="9" t="n">
        <v>100</v>
      </c>
      <c r="L235" s="9" t="n">
        <v>333</v>
      </c>
      <c r="M235" s="9" t="n">
        <v>0</v>
      </c>
      <c r="N235" s="9" t="n">
        <v>10</v>
      </c>
      <c r="O235" s="9" t="n">
        <v>109</v>
      </c>
      <c r="P235" s="9" t="n">
        <v>32</v>
      </c>
      <c r="Q235" s="9" t="n">
        <v>84</v>
      </c>
      <c r="R235" s="11" t="n">
        <f aca="false">MAX(テーブル3[[#This Row],[火力]],(テーブル3[[#This Row],[雷装]]/2),テーブル3[[#This Row],[航空]])</f>
        <v>162</v>
      </c>
      <c r="S23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279</v>
      </c>
      <c r="T235" s="12" t="n">
        <f aca="false">IF(AND(テーブル3[[#This Row],[主火力]]=テーブル3[[#This Row],[火力]],テーブル3[[#This Row],[艦種]]="駆逐"),テーブル3[[#This Row],[主火力]]*1.5,テーブル3[[#This Row],[主火力]])</f>
        <v>162</v>
      </c>
      <c r="U235" s="12" t="n">
        <f aca="false">IF(AND(テーブル3[[#This Row],[艦種]]="駆逐",テーブル3[[#This Row],[副火力]]=テーブル3[[#This Row],[火力]]),テーブル3[[#This Row],[副火力]]*1.5,テーブル3[[#This Row],[副火力]])</f>
        <v>279</v>
      </c>
      <c r="V235" s="1" t="n">
        <f aca="false">((テーブル3[[#This Row],[主火力補正]]*4)+(テーブル3[[#This Row],[副火力補正]]*0.5))*((H235/3))/1000*VLOOKUP(E235,Sheet4!$A$2:$E$15,2,0)</f>
        <v>51.1875</v>
      </c>
      <c r="W235" s="1" t="n">
        <f aca="false">(F235/IF(テーブル3[[#This Row],[装甲]]="軽",280,IF(テーブル3[[#This Row],[装甲]]="中",250,220)))*((テーブル3[[#This Row],[対空]]/400)+(K235*1.8)+(テーブル3[[#This Row],[速力]])+(Q235*0.1))*VLOOKUP(E235,Sheet4!$A$2:$E$15,3,0)/IF(OR(テーブル3[[#This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57.5599558035714</v>
      </c>
      <c r="X235" s="1" t="n">
        <f aca="false">((L235*3)+(テーブル3[[#This Row],[航空]]/15)+(O235/8)+(Q235*0.1))*VLOOKUP(E235,Sheet4!$A$2:$E$15,4,0)/12</f>
        <v>85.0854166666667</v>
      </c>
      <c r="Y235" s="1" t="n">
        <f aca="false">(((20-N235)-1)^2)/2*VLOOKUP(E235,Sheet4!$A$2:$E$15,5,0)</f>
        <v>40.5</v>
      </c>
      <c r="Z235" s="11"/>
    </row>
    <row r="236" customFormat="false" ht="16.5" hidden="false" customHeight="false" outlineLevel="0" collapsed="false">
      <c r="A236" s="22" t="s">
        <v>290</v>
      </c>
      <c r="B236" s="20" t="s">
        <v>243</v>
      </c>
      <c r="C236" s="20"/>
      <c r="D236" s="24" t="s">
        <v>61</v>
      </c>
      <c r="E236" s="21" t="s">
        <v>52</v>
      </c>
      <c r="F236" s="9" t="n">
        <v>2789</v>
      </c>
      <c r="G236" s="10" t="s">
        <v>33</v>
      </c>
      <c r="H236" s="9" t="n">
        <v>190</v>
      </c>
      <c r="I236" s="9" t="n">
        <v>128</v>
      </c>
      <c r="J236" s="9" t="n">
        <v>0</v>
      </c>
      <c r="K236" s="9" t="n">
        <v>92</v>
      </c>
      <c r="L236" s="9" t="n">
        <v>178</v>
      </c>
      <c r="M236" s="9" t="n">
        <v>0</v>
      </c>
      <c r="N236" s="9" t="n">
        <v>9</v>
      </c>
      <c r="O236" s="9" t="n">
        <v>53</v>
      </c>
      <c r="P236" s="9" t="n">
        <v>29</v>
      </c>
      <c r="Q236" s="9" t="n">
        <v>45</v>
      </c>
      <c r="R236" s="11" t="n">
        <f aca="false">MAX(テーブル3[[#This Row],[火力]],(テーブル3[[#This Row],[雷装]]/2),テーブル3[[#This Row],[航空]])</f>
        <v>128</v>
      </c>
      <c r="S23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64</v>
      </c>
      <c r="T236" s="12" t="n">
        <f aca="false">IF(AND(テーブル3[[#This Row],[主火力]]=テーブル3[[#This Row],[火力]],テーブル3[[#This Row],[艦種]]="駆逐"),テーブル3[[#This Row],[主火力]]*1.5,テーブル3[[#This Row],[主火力]])</f>
        <v>128</v>
      </c>
      <c r="U236" s="12" t="n">
        <f aca="false">IF(AND(テーブル3[[#This Row],[艦種]]="駆逐",テーブル3[[#This Row],[副火力]]=テーブル3[[#This Row],[火力]]),テーブル3[[#This Row],[副火力]]*1.5,テーブル3[[#This Row],[副火力]])</f>
        <v>64</v>
      </c>
      <c r="V236" s="1" t="n">
        <f aca="false">((テーブル3[[#This Row],[主火力補正]]*4)+(テーブル3[[#This Row],[副火力補正]]*0.5))*((H236/3))/1000*VLOOKUP(E236,Sheet4!$A$2:$E$15,2,0)</f>
        <v>34.4533333333333</v>
      </c>
      <c r="W236" s="1" t="n">
        <f aca="false">(F236/IF(テーブル3[[#This Row],[装甲]]="軽",280,IF(テーブル3[[#This Row],[装甲]]="中",250,220)))*((テーブル3[[#This Row],[対空]]/400)+(K236*1.8)+(テーブル3[[#This Row],[速力]])+(Q236*0.1))*VLOOKUP(E236,Sheet4!$A$2:$E$15,3,0)/IF(OR(テーブル3[[#This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49.6902683035714</v>
      </c>
      <c r="X236" s="1" t="n">
        <f aca="false">((L236*3)+(テーブル3[[#This Row],[航空]]/15)+(O236/8)+(Q236*0.1))*VLOOKUP(E236,Sheet4!$A$2:$E$15,4,0)/12</f>
        <v>45.4270833333333</v>
      </c>
      <c r="Y236" s="1" t="n">
        <f aca="false">(((20-N236)-1)^2)/2*VLOOKUP(E236,Sheet4!$A$2:$E$15,5,0)</f>
        <v>50</v>
      </c>
    </row>
    <row r="237" customFormat="false" ht="16.5" hidden="false" customHeight="false" outlineLevel="0" collapsed="false">
      <c r="A237" s="22" t="s">
        <v>291</v>
      </c>
      <c r="B237" s="20" t="s">
        <v>243</v>
      </c>
      <c r="C237" s="20"/>
      <c r="D237" s="24" t="s">
        <v>61</v>
      </c>
      <c r="E237" s="21" t="s">
        <v>52</v>
      </c>
      <c r="F237" s="9" t="n">
        <v>2830</v>
      </c>
      <c r="G237" s="10" t="s">
        <v>33</v>
      </c>
      <c r="H237" s="9" t="n">
        <v>187</v>
      </c>
      <c r="I237" s="9" t="n">
        <v>156</v>
      </c>
      <c r="J237" s="9" t="n">
        <v>270</v>
      </c>
      <c r="K237" s="9" t="n">
        <v>100</v>
      </c>
      <c r="L237" s="9" t="n">
        <v>324</v>
      </c>
      <c r="M237" s="9" t="n">
        <v>0</v>
      </c>
      <c r="N237" s="9" t="n">
        <v>9</v>
      </c>
      <c r="O237" s="9" t="n">
        <v>92</v>
      </c>
      <c r="P237" s="9" t="n">
        <v>32</v>
      </c>
      <c r="Q237" s="9" t="n">
        <v>26</v>
      </c>
      <c r="R237" s="11" t="n">
        <f aca="false">MAX(テーブル3[[#This Row],[火力]],(テーブル3[[#This Row],[雷装]]/2),テーブル3[[#This Row],[航空]])</f>
        <v>156</v>
      </c>
      <c r="S23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270</v>
      </c>
      <c r="T237" s="12" t="n">
        <f aca="false">IF(AND(テーブル3[[#This Row],[主火力]]=テーブル3[[#This Row],[火力]],テーブル3[[#This Row],[艦種]]="駆逐"),テーブル3[[#This Row],[主火力]]*1.5,テーブル3[[#This Row],[主火力]])</f>
        <v>156</v>
      </c>
      <c r="U237" s="12" t="n">
        <f aca="false">IF(AND(テーブル3[[#This Row],[艦種]]="駆逐",テーブル3[[#This Row],[副火力]]=テーブル3[[#This Row],[火力]]),テーブル3[[#This Row],[副火力]]*1.5,テーブル3[[#This Row],[副火力]])</f>
        <v>270</v>
      </c>
      <c r="V237" s="1" t="n">
        <f aca="false">((テーブル3[[#This Row],[主火力補正]]*4)+(テーブル3[[#This Row],[副火力補正]]*0.5))*((H237/3))/1000*VLOOKUP(E237,Sheet4!$A$2:$E$15,2,0)</f>
        <v>47.311</v>
      </c>
      <c r="W237" s="1" t="n">
        <f aca="false">(F237/IF(テーブル3[[#This Row],[装甲]]="軽",280,IF(テーブル3[[#This Row],[装甲]]="中",250,220)))*((テーブル3[[#This Row],[対空]]/400)+(K237*1.8)+(テーブル3[[#This Row],[速力]])+(Q237*0.1))*VLOOKUP(E237,Sheet4!$A$2:$E$15,3,0)/IF(OR(テーブル3[[#This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54.4294910714286</v>
      </c>
      <c r="X237" s="1" t="n">
        <f aca="false">((L237*3)+(テーブル3[[#This Row],[航空]]/15)+(O237/8)+(Q237*0.1))*VLOOKUP(E237,Sheet4!$A$2:$E$15,4,0)/12</f>
        <v>82.175</v>
      </c>
      <c r="Y237" s="1" t="n">
        <f aca="false">(((20-N237)-1)^2)/2*VLOOKUP(E237,Sheet4!$A$2:$E$15,5,0)</f>
        <v>50</v>
      </c>
    </row>
    <row r="238" customFormat="false" ht="16.5" hidden="false" customHeight="false" outlineLevel="0" collapsed="false">
      <c r="A238" s="22" t="s">
        <v>292</v>
      </c>
      <c r="B238" s="20" t="s">
        <v>243</v>
      </c>
      <c r="C238" s="20"/>
      <c r="D238" s="24" t="s">
        <v>61</v>
      </c>
      <c r="E238" s="21" t="s">
        <v>52</v>
      </c>
      <c r="F238" s="9" t="n">
        <v>2981</v>
      </c>
      <c r="G238" s="10" t="s">
        <v>33</v>
      </c>
      <c r="H238" s="9" t="n">
        <v>182</v>
      </c>
      <c r="I238" s="9" t="n">
        <v>134</v>
      </c>
      <c r="J238" s="9" t="n">
        <v>0</v>
      </c>
      <c r="K238" s="9" t="n">
        <v>92</v>
      </c>
      <c r="L238" s="9" t="n">
        <v>154</v>
      </c>
      <c r="M238" s="9" t="n">
        <v>0</v>
      </c>
      <c r="N238" s="9" t="n">
        <v>9</v>
      </c>
      <c r="O238" s="9" t="n">
        <v>53</v>
      </c>
      <c r="P238" s="9" t="n">
        <v>29</v>
      </c>
      <c r="Q238" s="9" t="n">
        <v>24</v>
      </c>
      <c r="R238" s="11" t="n">
        <f aca="false">MAX(テーブル3[[#This Row],[火力]],(テーブル3[[#This Row],[雷装]]/2),テーブル3[[#This Row],[航空]])</f>
        <v>134</v>
      </c>
      <c r="S23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67</v>
      </c>
      <c r="T238" s="12" t="n">
        <f aca="false">IF(AND(テーブル3[[#This Row],[主火力]]=テーブル3[[#This Row],[火力]],テーブル3[[#This Row],[艦種]]="駆逐"),テーブル3[[#This Row],[主火力]]*1.5,テーブル3[[#This Row],[主火力]])</f>
        <v>134</v>
      </c>
      <c r="U238" s="12" t="n">
        <f aca="false">IF(AND(テーブル3[[#This Row],[艦種]]="駆逐",テーブル3[[#This Row],[副火力]]=テーブル3[[#This Row],[火力]]),テーブル3[[#This Row],[副火力]]*1.5,テーブル3[[#This Row],[副火力]])</f>
        <v>67</v>
      </c>
      <c r="V238" s="1" t="n">
        <f aca="false">((テーブル3[[#This Row],[主火力補正]]*4)+(テーブル3[[#This Row],[副火力補正]]*0.5))*((H238/3))/1000*VLOOKUP(E238,Sheet4!$A$2:$E$15,2,0)</f>
        <v>34.5496666666667</v>
      </c>
      <c r="W238" s="1" t="n">
        <f aca="false">(F238/IF(テーブル3[[#This Row],[装甲]]="軽",280,IF(テーブル3[[#This Row],[装甲]]="中",250,220)))*((テーブル3[[#This Row],[対空]]/400)+(K238*1.8)+(テーブル3[[#This Row],[速力]])+(Q238*0.1))*VLOOKUP(E238,Sheet4!$A$2:$E$15,3,0)/IF(OR(テーブル3[[#This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52.5361325892857</v>
      </c>
      <c r="X238" s="1" t="n">
        <f aca="false">((L238*3)+(テーブル3[[#This Row],[航空]]/15)+(O238/8)+(Q238*0.1))*VLOOKUP(E238,Sheet4!$A$2:$E$15,4,0)/12</f>
        <v>39.2520833333333</v>
      </c>
      <c r="Y238" s="1" t="n">
        <f aca="false">(((20-N238)-1)^2)/2*VLOOKUP(E238,Sheet4!$A$2:$E$15,5,0)</f>
        <v>50</v>
      </c>
      <c r="Z238" s="11"/>
    </row>
    <row r="239" customFormat="false" ht="16.5" hidden="false" customHeight="false" outlineLevel="0" collapsed="false">
      <c r="A239" s="22" t="s">
        <v>293</v>
      </c>
      <c r="B239" s="20" t="s">
        <v>243</v>
      </c>
      <c r="C239" s="20"/>
      <c r="D239" s="24" t="s">
        <v>61</v>
      </c>
      <c r="E239" s="21" t="s">
        <v>52</v>
      </c>
      <c r="F239" s="9" t="n">
        <v>3688</v>
      </c>
      <c r="G239" s="10" t="s">
        <v>33</v>
      </c>
      <c r="H239" s="9" t="n">
        <v>171</v>
      </c>
      <c r="I239" s="9" t="n">
        <v>151</v>
      </c>
      <c r="J239" s="9" t="n">
        <v>273</v>
      </c>
      <c r="K239" s="9" t="n">
        <v>100</v>
      </c>
      <c r="L239" s="9" t="n">
        <v>344</v>
      </c>
      <c r="M239" s="9" t="n">
        <v>0</v>
      </c>
      <c r="N239" s="9" t="n">
        <v>9</v>
      </c>
      <c r="O239" s="9" t="n">
        <v>99</v>
      </c>
      <c r="P239" s="9" t="n">
        <v>32</v>
      </c>
      <c r="Q239" s="9" t="n">
        <v>81</v>
      </c>
      <c r="R239" s="11" t="n">
        <f aca="false">MAX(テーブル3[[#This Row],[火力]],(テーブル3[[#This Row],[雷装]]/2),テーブル3[[#This Row],[航空]])</f>
        <v>151</v>
      </c>
      <c r="S23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239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239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239" s="1" t="n">
        <f aca="false">((テーブル3[[#This Row],[主火力補正]]*4)+(テーブル3[[#This Row],[副火力補正]]*0.5))*((H239/3))/1000*VLOOKUP(E239,Sheet4!$A$2:$E$15,2,0)</f>
        <v>42.2085</v>
      </c>
      <c r="W239" s="1" t="n">
        <f aca="false">(F239/IF(テーブル3[[#This Row],[装甲]]="軽",280,IF(テーブル3[[#This Row],[装甲]]="中",250,220)))*((テーブル3[[#This Row],[対空]]/400)+(K239*1.8)+(テーブル3[[#This Row],[速力]])+(Q239*0.1))*VLOOKUP(E239,Sheet4!$A$2:$E$15,3,0)/IF(OR(テーブル3[[#This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72.7589714285714</v>
      </c>
      <c r="X239" s="1" t="n">
        <f aca="false">((L239*3)+(テーブル3[[#This Row],[航空]]/15)+(O239/8)+(Q239*0.1))*VLOOKUP(E239,Sheet4!$A$2:$E$15,4,0)/12</f>
        <v>87.70625</v>
      </c>
      <c r="Y239" s="1" t="n">
        <f aca="false">(((20-N239)-1)^2)/2*VLOOKUP(E239,Sheet4!$A$2:$E$15,5,0)</f>
        <v>50</v>
      </c>
      <c r="Z239" s="11"/>
    </row>
    <row r="240" customFormat="false" ht="16.5" hidden="false" customHeight="false" outlineLevel="0" collapsed="false">
      <c r="A240" s="22" t="s">
        <v>294</v>
      </c>
      <c r="B240" s="0" t="s">
        <v>243</v>
      </c>
      <c r="D240" s="0" t="s">
        <v>31</v>
      </c>
      <c r="E240" s="21" t="s">
        <v>52</v>
      </c>
      <c r="F240" s="0" t="n">
        <v>3700</v>
      </c>
      <c r="G240" s="0" t="s">
        <v>33</v>
      </c>
      <c r="H240" s="0" t="n">
        <v>170</v>
      </c>
      <c r="I240" s="0" t="n">
        <v>150</v>
      </c>
      <c r="J240" s="0" t="n">
        <v>270</v>
      </c>
      <c r="K240" s="0" t="n">
        <v>88</v>
      </c>
      <c r="L240" s="0" t="n">
        <v>310</v>
      </c>
      <c r="M240" s="0" t="n">
        <v>0</v>
      </c>
      <c r="N240" s="0" t="n">
        <v>10</v>
      </c>
      <c r="O240" s="0" t="n">
        <v>137</v>
      </c>
      <c r="P240" s="0" t="n">
        <v>32</v>
      </c>
      <c r="Q240" s="0" t="n">
        <v>45</v>
      </c>
      <c r="R240" s="11" t="n">
        <f aca="false">MAX(テーブル3[[#This Row],[火力]],(テーブル3[[#This Row],[雷装]]/2),テーブル3[[#This Row],[航空]])</f>
        <v>150</v>
      </c>
      <c r="S24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270</v>
      </c>
      <c r="T240" s="12" t="n">
        <f aca="false">IF(AND(テーブル3[[#This Row],[主火力]]=テーブル3[[#This Row],[火力]],テーブル3[[#This Row],[艦種]]="駆逐"),テーブル3[[#This Row],[主火力]]*1.5,テーブル3[[#This Row],[主火力]])</f>
        <v>150</v>
      </c>
      <c r="U240" s="12" t="n">
        <f aca="false">IF(AND(テーブル3[[#This Row],[艦種]]="駆逐",テーブル3[[#This Row],[副火力]]=テーブル3[[#This Row],[火力]]),テーブル3[[#This Row],[副火力]]*1.5,テーブル3[[#This Row],[副火力]])</f>
        <v>270</v>
      </c>
      <c r="V240" s="1" t="n">
        <f aca="false">((テーブル3[[#This Row],[主火力補正]]*4)+(テーブル3[[#This Row],[副火力補正]]*0.5))*((H240/3))/1000*VLOOKUP(E240,Sheet4!$A$2:$E$15,2,0)</f>
        <v>41.65</v>
      </c>
      <c r="W240" s="1" t="n">
        <f aca="false">(F240/IF(テーブル3[[#This Row],[装甲]]="軽",280,IF(テーブル3[[#This Row],[装甲]]="中",250,220)))*((テーブル3[[#This Row],[対空]]/400)+(K240*1.8)+(テーブル3[[#This Row],[速力]])+(Q240*0.1))*VLOOKUP(E240,Sheet4!$A$2:$E$15,3,0)/IF(OR(テーブル3[[#This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64.6426339285714</v>
      </c>
      <c r="X240" s="1" t="n">
        <f aca="false">((L240*3)+(テーブル3[[#This Row],[航空]]/15)+(O240/8)+(Q240*0.1))*VLOOKUP(E240,Sheet4!$A$2:$E$15,4,0)/12</f>
        <v>79.3020833333333</v>
      </c>
      <c r="Y240" s="1" t="n">
        <f aca="false">(((20-N240)-1)^2)/2*VLOOKUP(E240,Sheet4!$A$2:$E$15,5,0)</f>
        <v>40.5</v>
      </c>
    </row>
    <row r="241" customFormat="false" ht="16.5" hidden="false" customHeight="false" outlineLevel="0" collapsed="false">
      <c r="A241" s="22" t="s">
        <v>295</v>
      </c>
      <c r="B241" s="20" t="s">
        <v>243</v>
      </c>
      <c r="C241" s="20"/>
      <c r="D241" s="24" t="s">
        <v>61</v>
      </c>
      <c r="E241" s="21" t="s">
        <v>52</v>
      </c>
      <c r="F241" s="9" t="n">
        <v>3688</v>
      </c>
      <c r="G241" s="10" t="s">
        <v>33</v>
      </c>
      <c r="H241" s="9" t="n">
        <v>171</v>
      </c>
      <c r="I241" s="9" t="n">
        <v>151</v>
      </c>
      <c r="J241" s="9" t="n">
        <v>273</v>
      </c>
      <c r="K241" s="9" t="n">
        <v>100</v>
      </c>
      <c r="L241" s="9" t="n">
        <v>307</v>
      </c>
      <c r="M241" s="9" t="n">
        <v>0</v>
      </c>
      <c r="N241" s="9" t="n">
        <v>9</v>
      </c>
      <c r="O241" s="9" t="n">
        <v>103</v>
      </c>
      <c r="P241" s="9" t="n">
        <v>32</v>
      </c>
      <c r="Q241" s="9" t="n">
        <v>32</v>
      </c>
      <c r="R241" s="11" t="n">
        <f aca="false">MAX(テーブル3[[#This Row],[火力]],(テーブル3[[#This Row],[雷装]]/2),テーブル3[[#This Row],[航空]])</f>
        <v>151</v>
      </c>
      <c r="S24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241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241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241" s="1" t="n">
        <f aca="false">((テーブル3[[#This Row],[主火力補正]]*4)+(テーブル3[[#This Row],[副火力補正]]*0.5))*((H241/3))/1000*VLOOKUP(E241,Sheet4!$A$2:$E$15,2,0)</f>
        <v>42.2085</v>
      </c>
      <c r="W241" s="1" t="n">
        <f aca="false">(F241/IF(テーブル3[[#This Row],[装甲]]="軽",280,IF(テーブル3[[#This Row],[装甲]]="中",250,220)))*((テーブル3[[#This Row],[対空]]/400)+(K241*1.8)+(テーブル3[[#This Row],[速力]])+(Q241*0.1))*VLOOKUP(E241,Sheet4!$A$2:$E$15,3,0)/IF(OR(テーブル3[[#This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71.1150125</v>
      </c>
      <c r="X241" s="1" t="n">
        <f aca="false">((L241*3)+(テーブル3[[#This Row],[航空]]/15)+(O241/8)+(Q241*0.1))*VLOOKUP(E241,Sheet4!$A$2:$E$15,4,0)/12</f>
        <v>78.0895833333333</v>
      </c>
      <c r="Y241" s="1" t="n">
        <f aca="false">(((20-N241)-1)^2)/2*VLOOKUP(E241,Sheet4!$A$2:$E$15,5,0)</f>
        <v>50</v>
      </c>
      <c r="Z241" s="11"/>
    </row>
    <row r="242" customFormat="false" ht="16.5" hidden="false" customHeight="false" outlineLevel="0" collapsed="false">
      <c r="A242" s="22" t="s">
        <v>296</v>
      </c>
      <c r="B242" s="20" t="s">
        <v>243</v>
      </c>
      <c r="C242" s="20"/>
      <c r="D242" s="13" t="s">
        <v>31</v>
      </c>
      <c r="E242" s="21" t="s">
        <v>52</v>
      </c>
      <c r="F242" s="9" t="n">
        <v>3796</v>
      </c>
      <c r="G242" s="10" t="s">
        <v>33</v>
      </c>
      <c r="H242" s="9" t="n">
        <v>182</v>
      </c>
      <c r="I242" s="9" t="n">
        <v>156</v>
      </c>
      <c r="J242" s="9" t="n">
        <v>295</v>
      </c>
      <c r="K242" s="9" t="n">
        <v>100</v>
      </c>
      <c r="L242" s="9" t="n">
        <v>351</v>
      </c>
      <c r="M242" s="9" t="n">
        <v>0</v>
      </c>
      <c r="N242" s="9" t="n">
        <v>10</v>
      </c>
      <c r="O242" s="9" t="n">
        <v>87</v>
      </c>
      <c r="P242" s="9" t="n">
        <v>32</v>
      </c>
      <c r="Q242" s="9" t="n">
        <v>78</v>
      </c>
      <c r="R242" s="11" t="n">
        <f aca="false">MAX(テーブル3[[#This Row],[火力]],(テーブル3[[#This Row],[雷装]]/2),テーブル3[[#This Row],[航空]])</f>
        <v>156</v>
      </c>
      <c r="S24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295</v>
      </c>
      <c r="T242" s="12" t="n">
        <f aca="false">IF(AND(テーブル3[[#This Row],[主火力]]=テーブル3[[#This Row],[火力]],テーブル3[[#This Row],[艦種]]="駆逐"),テーブル3[[#This Row],[主火力]]*1.5,テーブル3[[#This Row],[主火力]])</f>
        <v>156</v>
      </c>
      <c r="U242" s="12" t="n">
        <f aca="false">IF(AND(テーブル3[[#This Row],[艦種]]="駆逐",テーブル3[[#This Row],[副火力]]=テーブル3[[#This Row],[火力]]),テーブル3[[#This Row],[副火力]]*1.5,テーブル3[[#This Row],[副火力]])</f>
        <v>295</v>
      </c>
      <c r="V242" s="1" t="n">
        <f aca="false">((テーブル3[[#This Row],[主火力補正]]*4)+(テーブル3[[#This Row],[副火力補正]]*0.5))*((H242/3))/1000*VLOOKUP(E242,Sheet4!$A$2:$E$15,2,0)</f>
        <v>46.8043333333333</v>
      </c>
      <c r="W242" s="1" t="n">
        <f aca="false">(F242/IF(テーブル3[[#This Row],[装甲]]="軽",280,IF(テーブル3[[#This Row],[装甲]]="中",250,220)))*((テーブル3[[#This Row],[対空]]/400)+(K242*1.8)+(テーブル3[[#This Row],[速力]])+(Q242*0.1))*VLOOKUP(E242,Sheet4!$A$2:$E$15,3,0)/IF(OR(テーブル3[[#This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74.7939098214286</v>
      </c>
      <c r="X242" s="1" t="n">
        <f aca="false">((L242*3)+(テーブル3[[#This Row],[航空]]/15)+(O242/8)+(Q242*0.1))*VLOOKUP(E242,Sheet4!$A$2:$E$15,4,0)/12</f>
        <v>89.30625</v>
      </c>
      <c r="Y242" s="1" t="n">
        <f aca="false">(((20-N242)-1)^2)/2*VLOOKUP(E242,Sheet4!$A$2:$E$15,5,0)</f>
        <v>40.5</v>
      </c>
      <c r="Z242" s="11"/>
    </row>
    <row r="243" customFormat="false" ht="16.5" hidden="false" customHeight="false" outlineLevel="0" collapsed="false">
      <c r="A243" s="5" t="s">
        <v>297</v>
      </c>
      <c r="B243" s="20" t="s">
        <v>243</v>
      </c>
      <c r="C243" s="20"/>
      <c r="D243" s="13" t="s">
        <v>31</v>
      </c>
      <c r="E243" s="21" t="s">
        <v>52</v>
      </c>
      <c r="F243" s="9" t="n">
        <v>3559</v>
      </c>
      <c r="G243" s="10" t="s">
        <v>33</v>
      </c>
      <c r="H243" s="9" t="n">
        <v>182</v>
      </c>
      <c r="I243" s="9" t="n">
        <v>153</v>
      </c>
      <c r="J243" s="9" t="n">
        <v>295</v>
      </c>
      <c r="K243" s="9" t="n">
        <v>100</v>
      </c>
      <c r="L243" s="9" t="n">
        <v>351</v>
      </c>
      <c r="M243" s="9" t="n">
        <v>0</v>
      </c>
      <c r="N243" s="9" t="n">
        <v>10</v>
      </c>
      <c r="O243" s="9" t="n">
        <v>87</v>
      </c>
      <c r="P243" s="9" t="n">
        <v>32</v>
      </c>
      <c r="Q243" s="9" t="n">
        <v>78</v>
      </c>
      <c r="R243" s="11" t="n">
        <f aca="false">MAX(テーブル3[[#This Row],[火力]],(テーブル3[[#This Row],[雷装]]/2),テーブル3[[#This Row],[航空]])</f>
        <v>153</v>
      </c>
      <c r="S24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295</v>
      </c>
      <c r="T243" s="12" t="n">
        <f aca="false">IF(AND(テーブル3[[#This Row],[主火力]]=テーブル3[[#This Row],[火力]],テーブル3[[#This Row],[艦種]]="駆逐"),テーブル3[[#This Row],[主火力]]*1.5,テーブル3[[#This Row],[主火力]])</f>
        <v>153</v>
      </c>
      <c r="U243" s="12" t="n">
        <f aca="false">IF(AND(テーブル3[[#This Row],[艦種]]="駆逐",テーブル3[[#This Row],[副火力]]=テーブル3[[#This Row],[火力]]),テーブル3[[#This Row],[副火力]]*1.5,テーブル3[[#This Row],[副火力]])</f>
        <v>295</v>
      </c>
      <c r="V243" s="1" t="n">
        <f aca="false">((テーブル3[[#This Row],[主火力補正]]*4)+(テーブル3[[#This Row],[副火力補正]]*0.5))*((H243/3))/1000*VLOOKUP(E243,Sheet4!$A$2:$E$15,2,0)</f>
        <v>46.0763333333333</v>
      </c>
      <c r="W243" s="1" t="n">
        <f aca="false">(F243/IF(テーブル3[[#This Row],[装甲]]="軽",280,IF(テーブル3[[#This Row],[装甲]]="中",250,220)))*((テーブル3[[#This Row],[対空]]/400)+(K243*1.8)+(テーブル3[[#This Row],[速力]])+(Q243*0.1))*VLOOKUP(E243,Sheet4!$A$2:$E$15,3,0)/IF(OR(テーブル3[[#This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70.1242162946429</v>
      </c>
      <c r="X243" s="1" t="n">
        <f aca="false">((L243*3)+(テーブル3[[#This Row],[航空]]/15)+(O243/8)+(Q243*0.1))*VLOOKUP(E243,Sheet4!$A$2:$E$15,4,0)/12</f>
        <v>89.30625</v>
      </c>
      <c r="Y243" s="1" t="n">
        <f aca="false">(((20-N243)-1)^2)/2*VLOOKUP(E243,Sheet4!$A$2:$E$15,5,0)</f>
        <v>40.5</v>
      </c>
    </row>
    <row r="244" customFormat="false" ht="16.5" hidden="false" customHeight="false" outlineLevel="0" collapsed="false">
      <c r="A244" s="22" t="s">
        <v>298</v>
      </c>
      <c r="B244" s="20" t="s">
        <v>243</v>
      </c>
      <c r="C244" s="20"/>
      <c r="D244" s="24" t="s">
        <v>61</v>
      </c>
      <c r="E244" s="21" t="s">
        <v>52</v>
      </c>
      <c r="F244" s="9" t="n">
        <v>3636</v>
      </c>
      <c r="G244" s="10" t="s">
        <v>33</v>
      </c>
      <c r="H244" s="9" t="n">
        <v>182</v>
      </c>
      <c r="I244" s="9" t="n">
        <v>157</v>
      </c>
      <c r="J244" s="9" t="n">
        <v>269</v>
      </c>
      <c r="K244" s="9" t="n">
        <v>100</v>
      </c>
      <c r="L244" s="9" t="n">
        <v>329</v>
      </c>
      <c r="M244" s="9" t="n">
        <v>0</v>
      </c>
      <c r="N244" s="9" t="n">
        <v>9</v>
      </c>
      <c r="O244" s="9" t="n">
        <v>123</v>
      </c>
      <c r="P244" s="9" t="n">
        <v>32</v>
      </c>
      <c r="Q244" s="9" t="n">
        <v>67</v>
      </c>
      <c r="R244" s="11" t="n">
        <f aca="false">MAX(テーブル3[[#This Row],[火力]],(テーブル3[[#This Row],[雷装]]/2),テーブル3[[#This Row],[航空]])</f>
        <v>157</v>
      </c>
      <c r="S24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269</v>
      </c>
      <c r="T244" s="12" t="n">
        <f aca="false">IF(AND(テーブル3[[#This Row],[主火力]]=テーブル3[[#This Row],[火力]],テーブル3[[#This Row],[艦種]]="駆逐"),テーブル3[[#This Row],[主火力]]*1.5,テーブル3[[#This Row],[主火力]])</f>
        <v>157</v>
      </c>
      <c r="U244" s="12" t="n">
        <f aca="false">IF(AND(テーブル3[[#This Row],[艦種]]="駆逐",テーブル3[[#This Row],[副火力]]=テーブル3[[#This Row],[火力]]),テーブル3[[#This Row],[副火力]]*1.5,テーブル3[[#This Row],[副火力]])</f>
        <v>269</v>
      </c>
      <c r="V244" s="1" t="n">
        <f aca="false">((テーブル3[[#This Row],[主火力補正]]*4)+(テーブル3[[#This Row],[副火力補正]]*0.5))*((H244/3))/1000*VLOOKUP(E244,Sheet4!$A$2:$E$15,2,0)</f>
        <v>46.2583333333333</v>
      </c>
      <c r="W244" s="1" t="n">
        <f aca="false">(F244/IF(テーブル3[[#This Row],[装甲]]="軽",280,IF(テーブル3[[#This Row],[装甲]]="中",250,220)))*((テーブル3[[#This Row],[対空]]/400)+(K244*1.8)+(テーブル3[[#This Row],[速力]])+(Q244*0.1))*VLOOKUP(E244,Sheet4!$A$2:$E$15,3,0)/IF(OR(テーブル3[[#This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71.2664116071428</v>
      </c>
      <c r="X244" s="1" t="n">
        <f aca="false">((L244*3)+(テーブル3[[#This Row],[航空]]/15)+(O244/8)+(Q244*0.1))*VLOOKUP(E244,Sheet4!$A$2:$E$15,4,0)/12</f>
        <v>84.0895833333333</v>
      </c>
      <c r="Y244" s="1" t="n">
        <f aca="false">(((20-N244)-1)^2)/2*VLOOKUP(E244,Sheet4!$A$2:$E$15,5,0)</f>
        <v>50</v>
      </c>
    </row>
    <row r="245" customFormat="false" ht="33" hidden="false" customHeight="false" outlineLevel="0" collapsed="false">
      <c r="A245" s="22" t="s">
        <v>299</v>
      </c>
      <c r="B245" s="20" t="s">
        <v>243</v>
      </c>
      <c r="C245" s="20"/>
      <c r="D245" s="7" t="s">
        <v>27</v>
      </c>
      <c r="E245" s="21" t="s">
        <v>52</v>
      </c>
      <c r="F245" s="9" t="n">
        <v>3744</v>
      </c>
      <c r="G245" s="10" t="s">
        <v>33</v>
      </c>
      <c r="H245" s="9" t="n">
        <v>182</v>
      </c>
      <c r="I245" s="9" t="n">
        <v>151</v>
      </c>
      <c r="J245" s="9" t="n">
        <v>161</v>
      </c>
      <c r="K245" s="9" t="n">
        <v>97</v>
      </c>
      <c r="L245" s="9" t="n">
        <v>385</v>
      </c>
      <c r="M245" s="9" t="n">
        <v>0</v>
      </c>
      <c r="N245" s="9" t="n">
        <v>11</v>
      </c>
      <c r="O245" s="9" t="n">
        <v>164</v>
      </c>
      <c r="P245" s="9" t="n">
        <v>32</v>
      </c>
      <c r="Q245" s="9" t="n">
        <v>70</v>
      </c>
      <c r="R245" s="11" t="n">
        <f aca="false">MAX(テーブル3[[#This Row],[火力]],(テーブル3[[#This Row],[雷装]]/2),テーブル3[[#This Row],[航空]])</f>
        <v>151</v>
      </c>
      <c r="S24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161</v>
      </c>
      <c r="T245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245" s="12" t="n">
        <f aca="false">IF(AND(テーブル3[[#This Row],[艦種]]="駆逐",テーブル3[[#This Row],[副火力]]=テーブル3[[#This Row],[火力]]),テーブル3[[#This Row],[副火力]]*1.5,テーブル3[[#This Row],[副火力]])</f>
        <v>161</v>
      </c>
      <c r="V245" s="1" t="n">
        <f aca="false">((テーブル3[[#This Row],[主火力補正]]*4)+(テーブル3[[#This Row],[副火力補正]]*0.5))*((H245/3))/1000*VLOOKUP(E245,Sheet4!$A$2:$E$15,2,0)</f>
        <v>41.5263333333333</v>
      </c>
      <c r="W245" s="1" t="n">
        <f aca="false">(F245/IF(テーブル3[[#This Row],[装甲]]="軽",280,IF(テーブル3[[#This Row],[装甲]]="中",250,220)))*((テーブル3[[#This Row],[対空]]/400)+(K245*1.8)+(テーブル3[[#This Row],[速力]])+(Q245*0.1))*VLOOKUP(E245,Sheet4!$A$2:$E$15,3,0)/IF(OR(テーブル3[[#This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71.7251785714286</v>
      </c>
      <c r="X245" s="1" t="n">
        <f aca="false">((L245*3)+(テーブル3[[#This Row],[航空]]/15)+(O245/8)+(Q245*0.1))*VLOOKUP(E245,Sheet4!$A$2:$E$15,4,0)/12</f>
        <v>98.5416666666667</v>
      </c>
      <c r="Y245" s="1" t="n">
        <f aca="false">(((20-N245)-1)^2)/2*VLOOKUP(E245,Sheet4!$A$2:$E$15,5,0)</f>
        <v>32</v>
      </c>
    </row>
    <row r="246" customFormat="false" ht="33" hidden="false" customHeight="false" outlineLevel="0" collapsed="false">
      <c r="A246" s="22" t="s">
        <v>300</v>
      </c>
      <c r="B246" s="20" t="s">
        <v>243</v>
      </c>
      <c r="C246" s="20"/>
      <c r="D246" s="7" t="s">
        <v>27</v>
      </c>
      <c r="E246" s="21" t="s">
        <v>52</v>
      </c>
      <c r="F246" s="9" t="n">
        <v>3796</v>
      </c>
      <c r="G246" s="10" t="s">
        <v>33</v>
      </c>
      <c r="H246" s="9" t="n">
        <v>190</v>
      </c>
      <c r="I246" s="9" t="n">
        <v>163</v>
      </c>
      <c r="J246" s="9" t="n">
        <v>364</v>
      </c>
      <c r="K246" s="9" t="n">
        <v>96</v>
      </c>
      <c r="L246" s="9" t="n">
        <v>304</v>
      </c>
      <c r="M246" s="9" t="n">
        <v>0</v>
      </c>
      <c r="N246" s="9" t="n">
        <v>11</v>
      </c>
      <c r="O246" s="9" t="n">
        <v>148</v>
      </c>
      <c r="P246" s="9" t="n">
        <v>32</v>
      </c>
      <c r="Q246" s="9" t="n">
        <v>44</v>
      </c>
      <c r="R246" s="11" t="n">
        <f aca="false">MAX(テーブル3[[#This Row],[火力]],(テーブル3[[#This Row],[雷装]]/2),テーブル3[[#This Row],[航空]])</f>
        <v>182</v>
      </c>
      <c r="S24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163</v>
      </c>
      <c r="T246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46" s="12" t="n">
        <f aca="false">IF(AND(テーブル3[[#This Row],[艦種]]="駆逐",テーブル3[[#This Row],[副火力]]=テーブル3[[#This Row],[火力]]),テーブル3[[#This Row],[副火力]]*1.5,テーブル3[[#This Row],[副火力]])</f>
        <v>163</v>
      </c>
      <c r="V246" s="1" t="n">
        <f aca="false">((テーブル3[[#This Row],[主火力補正]]*4)+(テーブル3[[#This Row],[副火力補正]]*0.5))*((H246/3))/1000*VLOOKUP(E246,Sheet4!$A$2:$E$15,2,0)</f>
        <v>51.2683333333333</v>
      </c>
      <c r="W246" s="1" t="n">
        <f aca="false">(F246/IF(テーブル3[[#This Row],[装甲]]="軽",280,IF(テーブル3[[#This Row],[装甲]]="中",250,220)))*((テーブル3[[#This Row],[対空]]/400)+(K246*1.8)+(テーブル3[[#This Row],[速力]])+(Q246*0.1))*VLOOKUP(E246,Sheet4!$A$2:$E$15,3,0)/IF(OR(テーブル3[[#This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71.1614428571429</v>
      </c>
      <c r="X246" s="1" t="n">
        <f aca="false">((L246*3)+(テーブル3[[#This Row],[航空]]/15)+(O246/8)+(Q246*0.1))*VLOOKUP(E246,Sheet4!$A$2:$E$15,4,0)/12</f>
        <v>77.9083333333333</v>
      </c>
      <c r="Y246" s="1" t="n">
        <f aca="false">(((20-N246)-1)^2)/2*VLOOKUP(E246,Sheet4!$A$2:$E$15,5,0)</f>
        <v>32</v>
      </c>
    </row>
    <row r="247" customFormat="false" ht="16.5" hidden="false" customHeight="false" outlineLevel="0" collapsed="false">
      <c r="A247" s="22" t="s">
        <v>301</v>
      </c>
      <c r="B247" s="0" t="s">
        <v>243</v>
      </c>
      <c r="D247" s="0" t="s">
        <v>27</v>
      </c>
      <c r="E247" s="21" t="s">
        <v>52</v>
      </c>
      <c r="F247" s="0" t="n">
        <v>3700</v>
      </c>
      <c r="G247" s="0" t="s">
        <v>33</v>
      </c>
      <c r="H247" s="0" t="n">
        <v>180</v>
      </c>
      <c r="I247" s="0" t="n">
        <v>152</v>
      </c>
      <c r="J247" s="0" t="n">
        <v>173</v>
      </c>
      <c r="K247" s="0" t="n">
        <v>85</v>
      </c>
      <c r="L247" s="0" t="n">
        <v>380</v>
      </c>
      <c r="M247" s="0" t="n">
        <v>0</v>
      </c>
      <c r="N247" s="0" t="n">
        <v>11</v>
      </c>
      <c r="O247" s="0" t="n">
        <v>163</v>
      </c>
      <c r="P247" s="0" t="n">
        <v>32</v>
      </c>
      <c r="Q247" s="0" t="n">
        <v>85</v>
      </c>
      <c r="R247" s="11" t="n">
        <f aca="false">MAX(テーブル3[[#This Row],[火力]],(テーブル3[[#This Row],[雷装]]/2),テーブル3[[#This Row],[航空]])</f>
        <v>152</v>
      </c>
      <c r="S24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173</v>
      </c>
      <c r="T247" s="12" t="n">
        <f aca="false">IF(AND(テーブル3[[#This Row],[主火力]]=テーブル3[[#This Row],[火力]],テーブル3[[#This Row],[艦種]]="駆逐"),テーブル3[[#This Row],[主火力]]*1.5,テーブル3[[#This Row],[主火力]])</f>
        <v>152</v>
      </c>
      <c r="U247" s="12" t="n">
        <f aca="false">IF(AND(テーブル3[[#This Row],[艦種]]="駆逐",テーブル3[[#This Row],[副火力]]=テーブル3[[#This Row],[火力]]),テーブル3[[#This Row],[副火力]]*1.5,テーブル3[[#This Row],[副火力]])</f>
        <v>173</v>
      </c>
      <c r="V247" s="1" t="n">
        <f aca="false">((テーブル3[[#This Row],[主火力補正]]*4)+(テーブル3[[#This Row],[副火力補正]]*0.5))*((H247/3))/1000*VLOOKUP(E247,Sheet4!$A$2:$E$15,2,0)</f>
        <v>41.67</v>
      </c>
      <c r="W247" s="1" t="n">
        <f aca="false">(F247/IF(テーブル3[[#This Row],[装甲]]="軽",280,IF(テーブル3[[#This Row],[装甲]]="中",250,220)))*((テーブル3[[#This Row],[対空]]/400)+(K247*1.8)+(テーブル3[[#This Row],[速力]])+(Q247*0.1))*VLOOKUP(E247,Sheet4!$A$2:$E$15,3,0)/IF(OR(テーブル3[[#This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64.2379464285714</v>
      </c>
      <c r="X247" s="1" t="n">
        <f aca="false">((L247*3)+(テーブル3[[#This Row],[航空]]/15)+(O247/8)+(Q247*0.1))*VLOOKUP(E247,Sheet4!$A$2:$E$15,4,0)/12</f>
        <v>97.40625</v>
      </c>
      <c r="Y247" s="1" t="n">
        <f aca="false">(((20-N247)-1)^2)/2*VLOOKUP(E247,Sheet4!$A$2:$E$15,5,0)</f>
        <v>32</v>
      </c>
      <c r="Z247" s="11"/>
    </row>
    <row r="248" customFormat="false" ht="16.5" hidden="false" customHeight="false" outlineLevel="0" collapsed="false">
      <c r="A248" s="22" t="s">
        <v>302</v>
      </c>
      <c r="B248" s="0" t="s">
        <v>243</v>
      </c>
      <c r="D248" s="0" t="s">
        <v>27</v>
      </c>
      <c r="E248" s="21" t="s">
        <v>52</v>
      </c>
      <c r="F248" s="0" t="n">
        <v>3800</v>
      </c>
      <c r="G248" s="0" t="s">
        <v>33</v>
      </c>
      <c r="H248" s="0" t="n">
        <v>173</v>
      </c>
      <c r="I248" s="0" t="n">
        <v>152</v>
      </c>
      <c r="J248" s="0" t="n">
        <v>173</v>
      </c>
      <c r="K248" s="0" t="n">
        <v>85</v>
      </c>
      <c r="L248" s="0" t="n">
        <v>390</v>
      </c>
      <c r="M248" s="0" t="n">
        <v>0</v>
      </c>
      <c r="N248" s="0" t="n">
        <v>11</v>
      </c>
      <c r="O248" s="0" t="n">
        <v>163</v>
      </c>
      <c r="P248" s="0" t="n">
        <v>32</v>
      </c>
      <c r="Q248" s="0" t="n">
        <v>85</v>
      </c>
      <c r="R248" s="11" t="n">
        <f aca="false">MAX(テーブル3[[#This Row],[火力]],(テーブル3[[#This Row],[雷装]]/2),テーブル3[[#This Row],[航空]])</f>
        <v>152</v>
      </c>
      <c r="S24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173</v>
      </c>
      <c r="T248" s="12" t="n">
        <f aca="false">IF(AND(テーブル3[[#This Row],[主火力]]=テーブル3[[#This Row],[火力]],テーブル3[[#This Row],[艦種]]="駆逐"),テーブル3[[#This Row],[主火力]]*1.5,テーブル3[[#This Row],[主火力]])</f>
        <v>152</v>
      </c>
      <c r="U248" s="12" t="n">
        <f aca="false">IF(AND(テーブル3[[#This Row],[艦種]]="駆逐",テーブル3[[#This Row],[副火力]]=テーブル3[[#This Row],[火力]]),テーブル3[[#This Row],[副火力]]*1.5,テーブル3[[#This Row],[副火力]])</f>
        <v>173</v>
      </c>
      <c r="V248" s="1" t="n">
        <f aca="false">((テーブル3[[#This Row],[主火力補正]]*4)+(テーブル3[[#This Row],[副火力補正]]*0.5))*((H248/3))/1000*VLOOKUP(E248,Sheet4!$A$2:$E$15,2,0)</f>
        <v>40.0495</v>
      </c>
      <c r="W248" s="1" t="n">
        <f aca="false">(F248/IF(テーブル3[[#This Row],[装甲]]="軽",280,IF(テーブル3[[#This Row],[装甲]]="中",250,220)))*((テーブル3[[#This Row],[対空]]/400)+(K248*1.8)+(テーブル3[[#This Row],[速力]])+(Q248*0.1))*VLOOKUP(E248,Sheet4!$A$2:$E$15,3,0)/IF(OR(テーブル3[[#This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65.9825892857143</v>
      </c>
      <c r="X248" s="1" t="n">
        <f aca="false">((L248*3)+(テーブル3[[#This Row],[航空]]/15)+(O248/8)+(Q248*0.1))*VLOOKUP(E248,Sheet4!$A$2:$E$15,4,0)/12</f>
        <v>99.90625</v>
      </c>
      <c r="Y248" s="1" t="n">
        <f aca="false">(((20-N248)-1)^2)/2*VLOOKUP(E248,Sheet4!$A$2:$E$15,5,0)</f>
        <v>32</v>
      </c>
      <c r="Z248" s="11"/>
    </row>
    <row r="249" customFormat="false" ht="16.5" hidden="false" customHeight="false" outlineLevel="0" collapsed="false">
      <c r="A249" s="5" t="s">
        <v>303</v>
      </c>
      <c r="B249" s="20" t="s">
        <v>243</v>
      </c>
      <c r="C249" s="20"/>
      <c r="D249" s="24" t="s">
        <v>61</v>
      </c>
      <c r="E249" s="21" t="s">
        <v>52</v>
      </c>
      <c r="F249" s="9" t="n">
        <v>3688</v>
      </c>
      <c r="G249" s="10" t="s">
        <v>33</v>
      </c>
      <c r="H249" s="9" t="n">
        <v>179</v>
      </c>
      <c r="I249" s="9" t="n">
        <v>145</v>
      </c>
      <c r="J249" s="9" t="n">
        <v>285</v>
      </c>
      <c r="K249" s="9" t="n">
        <v>100</v>
      </c>
      <c r="L249" s="9" t="n">
        <v>347</v>
      </c>
      <c r="M249" s="9" t="n">
        <v>0</v>
      </c>
      <c r="N249" s="9" t="n">
        <v>9</v>
      </c>
      <c r="O249" s="9" t="n">
        <v>84</v>
      </c>
      <c r="P249" s="9" t="n">
        <v>32</v>
      </c>
      <c r="Q249" s="9" t="n">
        <v>78</v>
      </c>
      <c r="R249" s="11" t="n">
        <f aca="false">MAX(テーブル3[[#This Row],[火力]],(テーブル3[[#This Row],[雷装]]/2),テーブル3[[#This Row],[航空]])</f>
        <v>145</v>
      </c>
      <c r="S24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285</v>
      </c>
      <c r="T249" s="12" t="n">
        <f aca="false">IF(AND(テーブル3[[#This Row],[主火力]]=テーブル3[[#This Row],[火力]],テーブル3[[#This Row],[艦種]]="駆逐"),テーブル3[[#This Row],[主火力]]*1.5,テーブル3[[#This Row],[主火力]])</f>
        <v>145</v>
      </c>
      <c r="U249" s="12" t="n">
        <f aca="false">IF(AND(テーブル3[[#This Row],[艦種]]="駆逐",テーブル3[[#This Row],[副火力]]=テーブル3[[#This Row],[火力]]),テーブル3[[#This Row],[副火力]]*1.5,テーブル3[[#This Row],[副火力]])</f>
        <v>285</v>
      </c>
      <c r="V249" s="1" t="n">
        <f aca="false">((テーブル3[[#This Row],[主火力補正]]*4)+(テーブル3[[#This Row],[副火力補正]]*0.5))*((H249/3))/1000*VLOOKUP(E249,Sheet4!$A$2:$E$15,2,0)</f>
        <v>43.1091666666667</v>
      </c>
      <c r="W249" s="1" t="n">
        <f aca="false">(F249/IF(テーブル3[[#This Row],[装甲]]="軽",280,IF(テーブル3[[#This Row],[装甲]]="中",250,220)))*((テーブル3[[#This Row],[対空]]/400)+(K249*1.8)+(テーブル3[[#This Row],[速力]])+(Q249*0.1))*VLOOKUP(E249,Sheet4!$A$2:$E$15,3,0)/IF(OR(テーブル3[[#This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72.6626553571429</v>
      </c>
      <c r="X249" s="1" t="n">
        <f aca="false">((L249*3)+(テーブル3[[#This Row],[航空]]/15)+(O249/8)+(Q249*0.1))*VLOOKUP(E249,Sheet4!$A$2:$E$15,4,0)/12</f>
        <v>88.275</v>
      </c>
      <c r="Y249" s="1" t="n">
        <f aca="false">(((20-N249)-1)^2)/2*VLOOKUP(E249,Sheet4!$A$2:$E$15,5,0)</f>
        <v>50</v>
      </c>
      <c r="Z249" s="11"/>
    </row>
    <row r="250" customFormat="false" ht="16.5" hidden="false" customHeight="false" outlineLevel="0" collapsed="false">
      <c r="A250" s="22" t="s">
        <v>304</v>
      </c>
      <c r="B250" s="20" t="s">
        <v>243</v>
      </c>
      <c r="C250" s="20"/>
      <c r="D250" s="7" t="s">
        <v>56</v>
      </c>
      <c r="E250" s="21" t="s">
        <v>52</v>
      </c>
      <c r="F250" s="9" t="n">
        <v>4637</v>
      </c>
      <c r="G250" s="10" t="s">
        <v>33</v>
      </c>
      <c r="H250" s="9" t="n">
        <v>164</v>
      </c>
      <c r="I250" s="9" t="n">
        <v>172</v>
      </c>
      <c r="J250" s="9" t="n">
        <v>352</v>
      </c>
      <c r="K250" s="9" t="n">
        <v>98</v>
      </c>
      <c r="L250" s="9" t="n">
        <v>363</v>
      </c>
      <c r="M250" s="9" t="n">
        <v>0</v>
      </c>
      <c r="N250" s="9" t="n">
        <v>12</v>
      </c>
      <c r="O250" s="9" t="n">
        <v>152</v>
      </c>
      <c r="P250" s="9" t="n">
        <v>33</v>
      </c>
      <c r="Q250" s="9" t="n">
        <v>15</v>
      </c>
      <c r="R250" s="11" t="n">
        <f aca="false">MAX(テーブル3[[#This Row],[火力]],(テーブル3[[#This Row],[雷装]]/2),テーブル3[[#This Row],[航空]])</f>
        <v>176</v>
      </c>
      <c r="S25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172</v>
      </c>
      <c r="T250" s="12" t="n">
        <f aca="false">IF(AND(テーブル3[[#This Row],[主火力]]=テーブル3[[#This Row],[火力]],テーブル3[[#This Row],[艦種]]="駆逐"),テーブル3[[#This Row],[主火力]]*1.5,テーブル3[[#This Row],[主火力]])</f>
        <v>176</v>
      </c>
      <c r="U250" s="12" t="n">
        <f aca="false">IF(AND(テーブル3[[#This Row],[艦種]]="駆逐",テーブル3[[#This Row],[副火力]]=テーブル3[[#This Row],[火力]]),テーブル3[[#This Row],[副火力]]*1.5,テーブル3[[#This Row],[副火力]])</f>
        <v>172</v>
      </c>
      <c r="V250" s="1" t="n">
        <f aca="false">((テーブル3[[#This Row],[主火力補正]]*4)+(テーブル3[[#This Row],[副火力補正]]*0.5))*((H250/3))/1000*VLOOKUP(E250,Sheet4!$A$2:$E$15,2,0)</f>
        <v>43.1866666666667</v>
      </c>
      <c r="W250" s="1" t="n">
        <f aca="false">(F250/IF(テーブル3[[#This Row],[装甲]]="軽",280,IF(テーブル3[[#This Row],[装甲]]="中",250,220)))*((テーブル3[[#This Row],[対空]]/400)+(K250*1.8)+(テーブル3[[#This Row],[速力]])+(Q250*0.1))*VLOOKUP(E250,Sheet4!$A$2:$E$15,3,0)/IF(OR(テーブル3[[#This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87.6920872767857</v>
      </c>
      <c r="X250" s="1" t="n">
        <f aca="false">((L250*3)+(テーブル3[[#This Row],[航空]]/15)+(O250/8)+(Q250*0.1))*VLOOKUP(E250,Sheet4!$A$2:$E$15,4,0)/12</f>
        <v>92.4583333333333</v>
      </c>
      <c r="Y250" s="1" t="n">
        <f aca="false">(((20-N250)-1)^2)/2*VLOOKUP(E250,Sheet4!$A$2:$E$15,5,0)</f>
        <v>24.5</v>
      </c>
      <c r="Z250" s="11"/>
    </row>
    <row r="251" customFormat="false" ht="16.5" hidden="false" customHeight="false" outlineLevel="0" collapsed="false">
      <c r="A251" s="22" t="s">
        <v>305</v>
      </c>
      <c r="B251" s="0" t="s">
        <v>243</v>
      </c>
      <c r="D251" s="0" t="s">
        <v>27</v>
      </c>
      <c r="E251" s="21" t="s">
        <v>52</v>
      </c>
      <c r="F251" s="9" t="n">
        <v>3744</v>
      </c>
      <c r="G251" s="10" t="s">
        <v>33</v>
      </c>
      <c r="H251" s="9" t="n">
        <v>182</v>
      </c>
      <c r="I251" s="9" t="n">
        <v>151</v>
      </c>
      <c r="J251" s="9" t="n">
        <v>161</v>
      </c>
      <c r="K251" s="9" t="n">
        <v>97</v>
      </c>
      <c r="L251" s="9" t="n">
        <v>385</v>
      </c>
      <c r="M251" s="9" t="n">
        <v>0</v>
      </c>
      <c r="N251" s="9" t="n">
        <v>11</v>
      </c>
      <c r="O251" s="9" t="n">
        <v>164</v>
      </c>
      <c r="P251" s="0" t="n">
        <v>32</v>
      </c>
      <c r="Q251" s="0" t="n">
        <v>58</v>
      </c>
      <c r="R251" s="11" t="n">
        <f aca="false">MAX(テーブル3[[#This Row],[火力]],(テーブル3[[#This Row],[雷装]]/2),テーブル3[[#This Row],[航空]])</f>
        <v>151</v>
      </c>
      <c r="S25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161</v>
      </c>
      <c r="T251" s="12" t="n">
        <f aca="false">IF(AND(テーブル3[[#This Row],[主火力]]=テーブル3[[#This Row],[火力]],テーブル3[[#This Row],[艦種]]="駆逐"),テーブル3[[#This Row],[主火力]]*1.5,テーブル3[[#This Row],[主火力]])</f>
        <v>151</v>
      </c>
      <c r="U251" s="12" t="n">
        <f aca="false">IF(AND(テーブル3[[#This Row],[艦種]]="駆逐",テーブル3[[#This Row],[副火力]]=テーブル3[[#This Row],[火力]]),テーブル3[[#This Row],[副火力]]*1.5,テーブル3[[#This Row],[副火力]])</f>
        <v>161</v>
      </c>
      <c r="V251" s="1" t="n">
        <f aca="false">((テーブル3[[#This Row],[主火力補正]]*4)+(テーブル3[[#This Row],[副火力補正]]*0.5))*((H251/3))/1000*VLOOKUP(E251,Sheet4!$A$2:$E$15,2,0)</f>
        <v>41.5263333333333</v>
      </c>
      <c r="W251" s="1" t="n">
        <f aca="false">(F251/IF(テーブル3[[#This Row],[装甲]]="軽",280,IF(テーブル3[[#This Row],[装甲]]="中",250,220)))*((テーブル3[[#This Row],[対空]]/400)+(K251*1.8)+(テーブル3[[#This Row],[速力]])+(Q251*0.1))*VLOOKUP(E251,Sheet4!$A$2:$E$15,3,0)/IF(OR(テーブル3[[#This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71.3240357142857</v>
      </c>
      <c r="X251" s="1" t="n">
        <f aca="false">((L251*3)+(テーブル3[[#This Row],[航空]]/15)+(O251/8)+(Q251*0.1))*VLOOKUP(E251,Sheet4!$A$2:$E$15,4,0)/12</f>
        <v>98.4416666666667</v>
      </c>
      <c r="Y251" s="1" t="n">
        <f aca="false">(((20-N251)-1)^2)/2*VLOOKUP(E251,Sheet4!$A$2:$E$15,5,0)</f>
        <v>32</v>
      </c>
      <c r="Z251" s="11"/>
    </row>
    <row r="252" customFormat="false" ht="16.5" hidden="false" customHeight="false" outlineLevel="0" collapsed="false">
      <c r="A252" s="22" t="s">
        <v>306</v>
      </c>
      <c r="B252" s="20" t="s">
        <v>243</v>
      </c>
      <c r="C252" s="20"/>
      <c r="D252" s="24" t="s">
        <v>61</v>
      </c>
      <c r="E252" s="21" t="s">
        <v>52</v>
      </c>
      <c r="F252" s="9" t="n">
        <v>3586</v>
      </c>
      <c r="G252" s="10" t="s">
        <v>33</v>
      </c>
      <c r="H252" s="9" t="n">
        <v>182</v>
      </c>
      <c r="I252" s="9" t="n">
        <v>159</v>
      </c>
      <c r="J252" s="9" t="n">
        <v>268</v>
      </c>
      <c r="K252" s="9" t="n">
        <v>100</v>
      </c>
      <c r="L252" s="9" t="n">
        <v>255</v>
      </c>
      <c r="M252" s="9" t="n">
        <v>0</v>
      </c>
      <c r="N252" s="9" t="n">
        <v>9</v>
      </c>
      <c r="O252" s="9" t="n">
        <v>117</v>
      </c>
      <c r="P252" s="9" t="n">
        <v>32</v>
      </c>
      <c r="Q252" s="9" t="n">
        <v>11</v>
      </c>
      <c r="R252" s="11" t="n">
        <f aca="false">MAX(テーブル3[[#This Row],[火力]],(テーブル3[[#This Row],[雷装]]/2),テーブル3[[#This Row],[航空]])</f>
        <v>159</v>
      </c>
      <c r="S25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268</v>
      </c>
      <c r="T252" s="12" t="n">
        <f aca="false">IF(AND(テーブル3[[#This Row],[主火力]]=テーブル3[[#This Row],[火力]],テーブル3[[#This Row],[艦種]]="駆逐"),テーブル3[[#This Row],[主火力]]*1.5,テーブル3[[#This Row],[主火力]])</f>
        <v>159</v>
      </c>
      <c r="U252" s="12" t="n">
        <f aca="false">IF(AND(テーブル3[[#This Row],[艦種]]="駆逐",テーブル3[[#This Row],[副火力]]=テーブル3[[#This Row],[火力]]),テーブル3[[#This Row],[副火力]]*1.5,テーブル3[[#This Row],[副火力]])</f>
        <v>268</v>
      </c>
      <c r="V252" s="1" t="n">
        <f aca="false">((テーブル3[[#This Row],[主火力補正]]*4)+(テーブル3[[#This Row],[副火力補正]]*0.5))*((H252/3))/1000*VLOOKUP(E252,Sheet4!$A$2:$E$15,2,0)</f>
        <v>46.7133333333333</v>
      </c>
      <c r="W252" s="1" t="n">
        <f aca="false">(F252/IF(テーブル3[[#This Row],[装甲]]="軽",280,IF(テーブル3[[#This Row],[装甲]]="中",250,220)))*((テーブル3[[#This Row],[対空]]/400)+(K252*1.8)+(テーブル3[[#This Row],[速力]])+(Q252*0.1))*VLOOKUP(E252,Sheet4!$A$2:$E$15,3,0)/IF(OR(テーブル3[[#This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68.4341674107143</v>
      </c>
      <c r="X252" s="1" t="n">
        <f aca="false">((L252*3)+(テーブル3[[#This Row],[航空]]/15)+(O252/8)+(Q252*0.1))*VLOOKUP(E252,Sheet4!$A$2:$E$15,4,0)/12</f>
        <v>65.0604166666667</v>
      </c>
      <c r="Y252" s="1" t="n">
        <f aca="false">(((20-N252)-1)^2)/2*VLOOKUP(E252,Sheet4!$A$2:$E$15,5,0)</f>
        <v>50</v>
      </c>
    </row>
    <row r="253" customFormat="false" ht="16.5" hidden="false" customHeight="false" outlineLevel="0" collapsed="false">
      <c r="A253" s="22" t="s">
        <v>307</v>
      </c>
      <c r="B253" s="20" t="s">
        <v>243</v>
      </c>
      <c r="C253" s="20"/>
      <c r="D253" s="13" t="s">
        <v>31</v>
      </c>
      <c r="E253" s="21" t="s">
        <v>52</v>
      </c>
      <c r="F253" s="9" t="n">
        <v>3608</v>
      </c>
      <c r="G253" s="10" t="s">
        <v>33</v>
      </c>
      <c r="H253" s="9" t="n">
        <v>179</v>
      </c>
      <c r="I253" s="9" t="n">
        <v>142</v>
      </c>
      <c r="J253" s="9" t="n">
        <v>153</v>
      </c>
      <c r="K253" s="9" t="n">
        <v>98</v>
      </c>
      <c r="L253" s="9" t="n">
        <v>377</v>
      </c>
      <c r="M253" s="9" t="n">
        <v>0</v>
      </c>
      <c r="N253" s="9" t="n">
        <v>10</v>
      </c>
      <c r="O253" s="9" t="n">
        <v>148</v>
      </c>
      <c r="P253" s="9" t="n">
        <v>32</v>
      </c>
      <c r="Q253" s="9" t="n">
        <v>58</v>
      </c>
      <c r="R253" s="11" t="n">
        <f aca="false">MAX(テーブル3[[#This Row],[火力]],(テーブル3[[#This Row],[雷装]]/2),テーブル3[[#This Row],[航空]])</f>
        <v>142</v>
      </c>
      <c r="S25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153</v>
      </c>
      <c r="T253" s="12" t="n">
        <f aca="false">IF(AND(テーブル3[[#This Row],[主火力]]=テーブル3[[#This Row],[火力]],テーブル3[[#This Row],[艦種]]="駆逐"),テーブル3[[#This Row],[主火力]]*1.5,テーブル3[[#This Row],[主火力]])</f>
        <v>142</v>
      </c>
      <c r="U253" s="12" t="n">
        <f aca="false">IF(AND(テーブル3[[#This Row],[艦種]]="駆逐",テーブル3[[#This Row],[副火力]]=テーブル3[[#This Row],[火力]]),テーブル3[[#This Row],[副火力]]*1.5,テーブル3[[#This Row],[副火力]])</f>
        <v>153</v>
      </c>
      <c r="V253" s="1" t="n">
        <f aca="false">((テーブル3[[#This Row],[主火力補正]]*4)+(テーブル3[[#This Row],[副火力補正]]*0.5))*((H253/3))/1000*VLOOKUP(E253,Sheet4!$A$2:$E$15,2,0)</f>
        <v>38.4551666666667</v>
      </c>
      <c r="W253" s="1" t="n">
        <f aca="false">(F253/IF(テーブル3[[#This Row],[装甲]]="軽",280,IF(テーブル3[[#This Row],[装甲]]="中",250,220)))*((テーブル3[[#This Row],[対空]]/400)+(K253*1.8)+(テーブル3[[#This Row],[速力]])+(Q253*0.1))*VLOOKUP(E253,Sheet4!$A$2:$E$15,3,0)/IF(OR(テーブル3[[#This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69.3066196428572</v>
      </c>
      <c r="X253" s="1" t="n">
        <f aca="false">((L253*3)+(テーブル3[[#This Row],[航空]]/15)+(O253/8)+(Q253*0.1))*VLOOKUP(E253,Sheet4!$A$2:$E$15,4,0)/12</f>
        <v>96.275</v>
      </c>
      <c r="Y253" s="1" t="n">
        <f aca="false">(((20-N253)-1)^2)/2*VLOOKUP(E253,Sheet4!$A$2:$E$15,5,0)</f>
        <v>40.5</v>
      </c>
    </row>
    <row r="254" customFormat="false" ht="16.5" hidden="false" customHeight="false" outlineLevel="0" collapsed="false">
      <c r="A254" s="22" t="s">
        <v>308</v>
      </c>
      <c r="B254" s="20" t="s">
        <v>243</v>
      </c>
      <c r="C254" s="20"/>
      <c r="D254" s="13" t="s">
        <v>31</v>
      </c>
      <c r="E254" s="21" t="s">
        <v>52</v>
      </c>
      <c r="F254" s="9" t="n">
        <v>3231</v>
      </c>
      <c r="G254" s="10" t="s">
        <v>33</v>
      </c>
      <c r="H254" s="9" t="n">
        <v>185</v>
      </c>
      <c r="I254" s="9" t="n">
        <v>159</v>
      </c>
      <c r="J254" s="9" t="n">
        <v>324</v>
      </c>
      <c r="K254" s="9" t="n">
        <v>96</v>
      </c>
      <c r="L254" s="9" t="n">
        <v>282</v>
      </c>
      <c r="M254" s="9" t="n">
        <v>0</v>
      </c>
      <c r="N254" s="9" t="n">
        <v>10</v>
      </c>
      <c r="O254" s="9" t="n">
        <v>147</v>
      </c>
      <c r="P254" s="9" t="n">
        <v>32</v>
      </c>
      <c r="Q254" s="9" t="n">
        <v>89</v>
      </c>
      <c r="R254" s="11" t="n">
        <f aca="false">MAX(テーブル3[[#This Row],[火力]],(テーブル3[[#This Row],[雷装]]/2),テーブル3[[#This Row],[航空]])</f>
        <v>162</v>
      </c>
      <c r="S25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159</v>
      </c>
      <c r="T254" s="12" t="n">
        <f aca="false">IF(AND(テーブル3[[#This Row],[主火力]]=テーブル3[[#This Row],[火力]],テーブル3[[#This Row],[艦種]]="駆逐"),テーブル3[[#This Row],[主火力]]*1.5,テーブル3[[#This Row],[主火力]])</f>
        <v>162</v>
      </c>
      <c r="U254" s="12" t="n">
        <f aca="false">IF(AND(テーブル3[[#This Row],[艦種]]="駆逐",テーブル3[[#This Row],[副火力]]=テーブル3[[#This Row],[火力]]),テーブル3[[#This Row],[副火力]]*1.5,テーブル3[[#This Row],[副火力]])</f>
        <v>159</v>
      </c>
      <c r="V254" s="1" t="n">
        <f aca="false">((テーブル3[[#This Row],[主火力補正]]*4)+(テーブル3[[#This Row],[副火力補正]]*0.5))*((H254/3))/1000*VLOOKUP(E254,Sheet4!$A$2:$E$15,2,0)</f>
        <v>44.8625</v>
      </c>
      <c r="W254" s="1" t="n">
        <f aca="false">(F254/IF(テーブル3[[#This Row],[装甲]]="軽",280,IF(テーブル3[[#This Row],[装甲]]="中",250,220)))*((テーブル3[[#This Row],[対空]]/400)+(K254*1.8)+(テーブル3[[#This Row],[速力]])+(Q254*0.1))*VLOOKUP(E254,Sheet4!$A$2:$E$15,3,0)/IF(OR(テーブル3[[#This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61.8520138392857</v>
      </c>
      <c r="X254" s="1" t="n">
        <f aca="false">((L254*3)+(テーブル3[[#This Row],[航空]]/15)+(O254/8)+(Q254*0.1))*VLOOKUP(E254,Sheet4!$A$2:$E$15,4,0)/12</f>
        <v>72.7729166666667</v>
      </c>
      <c r="Y254" s="1" t="n">
        <f aca="false">(((20-N254)-1)^2)/2*VLOOKUP(E254,Sheet4!$A$2:$E$15,5,0)</f>
        <v>40.5</v>
      </c>
    </row>
    <row r="255" customFormat="false" ht="33" hidden="false" customHeight="false" outlineLevel="0" collapsed="false">
      <c r="A255" s="22" t="s">
        <v>309</v>
      </c>
      <c r="B255" s="20" t="s">
        <v>243</v>
      </c>
      <c r="C255" s="20"/>
      <c r="D255" s="7" t="s">
        <v>27</v>
      </c>
      <c r="E255" s="21" t="s">
        <v>52</v>
      </c>
      <c r="F255" s="9" t="n">
        <v>3970</v>
      </c>
      <c r="G255" s="10" t="s">
        <v>33</v>
      </c>
      <c r="H255" s="9" t="n">
        <v>182</v>
      </c>
      <c r="I255" s="9" t="n">
        <v>179</v>
      </c>
      <c r="J255" s="9" t="n">
        <v>340</v>
      </c>
      <c r="K255" s="9" t="n">
        <v>96</v>
      </c>
      <c r="L255" s="9" t="n">
        <v>293</v>
      </c>
      <c r="M255" s="9" t="n">
        <v>0</v>
      </c>
      <c r="N255" s="9" t="n">
        <v>11</v>
      </c>
      <c r="O255" s="9" t="n">
        <v>144</v>
      </c>
      <c r="P255" s="9" t="n">
        <v>32</v>
      </c>
      <c r="Q255" s="9" t="n">
        <v>88</v>
      </c>
      <c r="R255" s="11" t="n">
        <f aca="false">MAX(テーブル3[[#This Row],[火力]],(テーブル3[[#This Row],[雷装]]/2),テーブル3[[#This Row],[航空]])</f>
        <v>179</v>
      </c>
      <c r="S25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340</v>
      </c>
      <c r="T255" s="12" t="n">
        <f aca="false">IF(AND(テーブル3[[#This Row],[主火力]]=テーブル3[[#This Row],[火力]],テーブル3[[#This Row],[艦種]]="駆逐"),テーブル3[[#This Row],[主火力]]*1.5,テーブル3[[#This Row],[主火力]])</f>
        <v>179</v>
      </c>
      <c r="U255" s="12" t="n">
        <f aca="false">IF(AND(テーブル3[[#This Row],[艦種]]="駆逐",テーブル3[[#This Row],[副火力]]=テーブル3[[#This Row],[火力]]),テーブル3[[#This Row],[副火力]]*1.5,テーブル3[[#This Row],[副火力]])</f>
        <v>340</v>
      </c>
      <c r="V255" s="1" t="n">
        <f aca="false">((テーブル3[[#This Row],[主火力補正]]*4)+(テーブル3[[#This Row],[副火力補正]]*0.5))*((H255/3))/1000*VLOOKUP(E255,Sheet4!$A$2:$E$15,2,0)</f>
        <v>53.7506666666667</v>
      </c>
      <c r="W255" s="1" t="n">
        <f aca="false">(F255/IF(テーブル3[[#This Row],[装甲]]="軽",280,IF(テーブル3[[#This Row],[装甲]]="中",250,220)))*((テーブル3[[#This Row],[対空]]/400)+(K255*1.8)+(テーブル3[[#This Row],[速力]])+(Q255*0.1))*VLOOKUP(E255,Sheet4!$A$2:$E$15,3,0)/IF(OR(テーブル3[[#This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75.9732165178571</v>
      </c>
      <c r="X255" s="1" t="n">
        <f aca="false">((L255*3)+(テーブル3[[#This Row],[航空]]/15)+(O255/8)+(Q255*0.1))*VLOOKUP(E255,Sheet4!$A$2:$E$15,4,0)/12</f>
        <v>75.4833333333333</v>
      </c>
      <c r="Y255" s="1" t="n">
        <f aca="false">(((20-N255)-1)^2)/2*VLOOKUP(E255,Sheet4!$A$2:$E$15,5,0)</f>
        <v>32</v>
      </c>
    </row>
    <row r="256" customFormat="false" ht="16.5" hidden="false" customHeight="false" outlineLevel="0" collapsed="false">
      <c r="A256" s="22" t="s">
        <v>310</v>
      </c>
      <c r="B256" s="20" t="s">
        <v>243</v>
      </c>
      <c r="C256" s="20"/>
      <c r="D256" s="32" t="s">
        <v>130</v>
      </c>
      <c r="E256" s="21" t="s">
        <v>52</v>
      </c>
      <c r="F256" s="9" t="n">
        <v>3246</v>
      </c>
      <c r="G256" s="10" t="s">
        <v>33</v>
      </c>
      <c r="H256" s="9" t="n">
        <v>171</v>
      </c>
      <c r="I256" s="9" t="n">
        <v>146</v>
      </c>
      <c r="J256" s="9" t="n">
        <v>270</v>
      </c>
      <c r="K256" s="9" t="n">
        <v>102</v>
      </c>
      <c r="L256" s="9" t="n">
        <v>321</v>
      </c>
      <c r="M256" s="9" t="n">
        <v>0</v>
      </c>
      <c r="N256" s="9" t="n">
        <v>8</v>
      </c>
      <c r="O256" s="9" t="n">
        <v>125</v>
      </c>
      <c r="P256" s="9" t="n">
        <v>32</v>
      </c>
      <c r="Q256" s="9" t="n">
        <v>44</v>
      </c>
      <c r="R256" s="11" t="n">
        <f aca="false">MAX(テーブル3[[#This Row],[火力]],(テーブル3[[#This Row],[雷装]]/2),テーブル3[[#This Row],[航空]])</f>
        <v>146</v>
      </c>
      <c r="S25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270</v>
      </c>
      <c r="T256" s="12" t="n">
        <f aca="false">IF(AND(テーブル3[[#This Row],[主火力]]=テーブル3[[#This Row],[火力]],テーブル3[[#This Row],[艦種]]="駆逐"),テーブル3[[#This Row],[主火力]]*1.5,テーブル3[[#This Row],[主火力]])</f>
        <v>146</v>
      </c>
      <c r="U256" s="12" t="n">
        <f aca="false">IF(AND(テーブル3[[#This Row],[艦種]]="駆逐",テーブル3[[#This Row],[副火力]]=テーブル3[[#This Row],[火力]]),テーブル3[[#This Row],[副火力]]*1.5,テーブル3[[#This Row],[副火力]])</f>
        <v>270</v>
      </c>
      <c r="V256" s="1" t="n">
        <f aca="false">((テーブル3[[#This Row],[主火力補正]]*4)+(テーブル3[[#This Row],[副火力補正]]*0.5))*((H256/3))/1000*VLOOKUP(E256,Sheet4!$A$2:$E$15,2,0)</f>
        <v>40.983</v>
      </c>
      <c r="W256" s="1" t="n">
        <f aca="false">(F256/IF(テーブル3[[#This Row],[装甲]]="軽",280,IF(テーブル3[[#This Row],[装甲]]="中",250,220)))*((テーブル3[[#This Row],[対空]]/400)+(K256*1.8)+(テーブル3[[#This Row],[速力]])+(Q256*0.1))*VLOOKUP(E256,Sheet4!$A$2:$E$15,3,0)/IF(OR(テーブル3[[#This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63.9932959821429</v>
      </c>
      <c r="X256" s="1" t="n">
        <f aca="false">((L256*3)+(テーブル3[[#This Row],[航空]]/15)+(O256/8)+(Q256*0.1))*VLOOKUP(E256,Sheet4!$A$2:$E$15,4,0)/12</f>
        <v>81.91875</v>
      </c>
      <c r="Y256" s="1" t="n">
        <f aca="false">(((20-N256)-1)^2)/2*VLOOKUP(E256,Sheet4!$A$2:$E$15,5,0)</f>
        <v>60.5</v>
      </c>
      <c r="Z256" s="11"/>
    </row>
    <row r="257" customFormat="false" ht="33" hidden="false" customHeight="false" outlineLevel="0" collapsed="false">
      <c r="A257" s="22" t="s">
        <v>311</v>
      </c>
      <c r="B257" s="20" t="s">
        <v>243</v>
      </c>
      <c r="C257" s="20"/>
      <c r="D257" s="7" t="s">
        <v>27</v>
      </c>
      <c r="E257" s="15" t="s">
        <v>35</v>
      </c>
      <c r="F257" s="9" t="n">
        <v>6626</v>
      </c>
      <c r="G257" s="10" t="s">
        <v>29</v>
      </c>
      <c r="H257" s="9" t="n">
        <v>160</v>
      </c>
      <c r="I257" s="9" t="n">
        <v>0</v>
      </c>
      <c r="J257" s="9" t="n">
        <v>0</v>
      </c>
      <c r="K257" s="9" t="n">
        <v>70</v>
      </c>
      <c r="L257" s="9" t="n">
        <v>268</v>
      </c>
      <c r="M257" s="9" t="n">
        <v>421</v>
      </c>
      <c r="N257" s="9" t="n">
        <v>13</v>
      </c>
      <c r="O257" s="9" t="n">
        <v>126</v>
      </c>
      <c r="P257" s="9" t="n">
        <v>28</v>
      </c>
      <c r="Q257" s="9" t="n">
        <v>73</v>
      </c>
      <c r="R257" s="11" t="n">
        <f aca="false">MAX(テーブル3[[#This Row],[火力]],(テーブル3[[#This Row],[雷装]]/2),テーブル3[[#This Row],[航空]])</f>
        <v>421</v>
      </c>
      <c r="S25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57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25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57" s="1" t="n">
        <f aca="false">((テーブル3[[#This Row],[主火力補正]]*4)+(テーブル3[[#This Row],[副火力補正]]*0.5))*((H257/3))/1000*VLOOKUP(E257,Sheet4!$A$2:$E$15,2,0)</f>
        <v>89.8133333333334</v>
      </c>
      <c r="W257" s="1" t="n">
        <f aca="false">(F257/IF(テーブル3[[#This Row],[装甲]]="軽",280,IF(テーブル3[[#This Row],[装甲]]="中",250,220)))*((テーブル3[[#This Row],[対空]]/400)+(K257*1.8)+(テーブル3[[#This Row],[速力]])+(Q257*0.1))*VLOOKUP(E257,Sheet4!$A$2:$E$15,3,0)/IF(OR(テーブル3[[#This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85.8570576</v>
      </c>
      <c r="X257" s="1" t="n">
        <f aca="false">((L257*3)+(テーブル3[[#This Row],[航空]]/15)+(O257/8)+(Q257*0.1))*VLOOKUP(E257,Sheet4!$A$2:$E$15,4,0)/12</f>
        <v>71.2597222222222</v>
      </c>
      <c r="Y257" s="1" t="n">
        <f aca="false">(((20-N257)-1)^2)/2*VLOOKUP(E257,Sheet4!$A$2:$E$15,5,0)</f>
        <v>18</v>
      </c>
    </row>
    <row r="258" customFormat="false" ht="16.5" hidden="false" customHeight="false" outlineLevel="0" collapsed="false">
      <c r="A258" s="22" t="s">
        <v>312</v>
      </c>
      <c r="B258" s="20" t="s">
        <v>243</v>
      </c>
      <c r="C258" s="20"/>
      <c r="D258" s="13" t="s">
        <v>31</v>
      </c>
      <c r="E258" s="15" t="s">
        <v>35</v>
      </c>
      <c r="F258" s="9" t="n">
        <v>4707</v>
      </c>
      <c r="G258" s="10" t="s">
        <v>29</v>
      </c>
      <c r="H258" s="9" t="n">
        <v>185</v>
      </c>
      <c r="I258" s="9" t="n">
        <v>0</v>
      </c>
      <c r="J258" s="9" t="n">
        <v>0</v>
      </c>
      <c r="K258" s="9" t="n">
        <v>62</v>
      </c>
      <c r="L258" s="9" t="n">
        <v>257</v>
      </c>
      <c r="M258" s="9" t="n">
        <v>299</v>
      </c>
      <c r="N258" s="9" t="n">
        <v>11</v>
      </c>
      <c r="O258" s="9" t="n">
        <v>144</v>
      </c>
      <c r="P258" s="9" t="n">
        <v>18</v>
      </c>
      <c r="Q258" s="9" t="n">
        <v>82</v>
      </c>
      <c r="R258" s="11" t="n">
        <f aca="false">MAX(テーブル3[[#This Row],[火力]],(テーブル3[[#This Row],[雷装]]/2),テーブル3[[#This Row],[航空]])</f>
        <v>299</v>
      </c>
      <c r="S25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58" s="12" t="n">
        <f aca="false">IF(AND(テーブル3[[#This Row],[主火力]]=テーブル3[[#This Row],[火力]],テーブル3[[#This Row],[艦種]]="駆逐"),テーブル3[[#This Row],[主火力]]*1.5,テーブル3[[#This Row],[主火力]])</f>
        <v>299</v>
      </c>
      <c r="U25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58" s="1" t="n">
        <f aca="false">((テーブル3[[#This Row],[主火力補正]]*4)+(テーブル3[[#This Row],[副火力補正]]*0.5))*((H258/3))/1000*VLOOKUP(E258,Sheet4!$A$2:$E$15,2,0)</f>
        <v>73.7533333333333</v>
      </c>
      <c r="W258" s="1" t="n">
        <f aca="false">(F258/IF(テーブル3[[#This Row],[装甲]]="軽",280,IF(テーブル3[[#This Row],[装甲]]="中",250,220)))*((テーブル3[[#This Row],[対空]]/400)+(K258*1.8)+(テーブル3[[#This Row],[速力]])+(Q258*0.1))*VLOOKUP(E258,Sheet4!$A$2:$E$15,3,0)/IF(OR(テーブル3[[#This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52.1319078</v>
      </c>
      <c r="X258" s="1" t="n">
        <f aca="false">((L258*3)+(テーブル3[[#This Row],[航空]]/15)+(O258/8)+(Q258*0.1))*VLOOKUP(E258,Sheet4!$A$2:$E$15,4,0)/12</f>
        <v>68.0944444444445</v>
      </c>
      <c r="Y258" s="1" t="n">
        <f aca="false">(((20-N258)-1)^2)/2*VLOOKUP(E258,Sheet4!$A$2:$E$15,5,0)</f>
        <v>32</v>
      </c>
      <c r="Z258" s="11"/>
    </row>
    <row r="259" customFormat="false" ht="16.5" hidden="false" customHeight="false" outlineLevel="0" collapsed="false">
      <c r="A259" s="22" t="s">
        <v>313</v>
      </c>
      <c r="B259" s="0" t="s">
        <v>243</v>
      </c>
      <c r="D259" s="0" t="s">
        <v>27</v>
      </c>
      <c r="E259" s="15" t="s">
        <v>35</v>
      </c>
      <c r="F259" s="0" t="n">
        <v>5300</v>
      </c>
      <c r="G259" s="0" t="s">
        <v>29</v>
      </c>
      <c r="H259" s="0" t="n">
        <v>160</v>
      </c>
      <c r="I259" s="0" t="n">
        <v>0</v>
      </c>
      <c r="J259" s="0" t="n">
        <v>0</v>
      </c>
      <c r="K259" s="0" t="n">
        <v>60</v>
      </c>
      <c r="L259" s="0" t="n">
        <v>250</v>
      </c>
      <c r="M259" s="0" t="n">
        <v>315</v>
      </c>
      <c r="N259" s="0" t="n">
        <v>12</v>
      </c>
      <c r="O259" s="0" t="n">
        <v>138</v>
      </c>
      <c r="P259" s="0" t="n">
        <v>25</v>
      </c>
      <c r="Q259" s="0" t="n">
        <v>82</v>
      </c>
      <c r="R259" s="11" t="n">
        <f aca="false">MAX(テーブル3[[#This Row],[火力]],(テーブル3[[#This Row],[雷装]]/2),テーブル3[[#This Row],[航空]])</f>
        <v>315</v>
      </c>
      <c r="S25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59" s="12" t="n">
        <f aca="false">IF(AND(テーブル3[[#This Row],[主火力]]=テーブル3[[#This Row],[火力]],テーブル3[[#This Row],[艦種]]="駆逐"),テーブル3[[#This Row],[主火力]]*1.5,テーブル3[[#This Row],[主火力]])</f>
        <v>315</v>
      </c>
      <c r="U25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59" s="1" t="n">
        <f aca="false">((テーブル3[[#This Row],[主火力補正]]*4)+(テーブル3[[#This Row],[副火力補正]]*0.5))*((H259/3))/1000*VLOOKUP(E259,Sheet4!$A$2:$E$15,2,0)</f>
        <v>67.2</v>
      </c>
      <c r="W259" s="1" t="n">
        <f aca="false">(F259/IF(テーブル3[[#This Row],[装甲]]="軽",280,IF(テーブル3[[#This Row],[装甲]]="中",250,220)))*((テーブル3[[#This Row],[対空]]/400)+(K259*1.8)+(テーブル3[[#This Row],[速力]])+(Q259*0.1))*VLOOKUP(E259,Sheet4!$A$2:$E$15,3,0)/IF(OR(テーブル3[[#This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60.1338</v>
      </c>
      <c r="X259" s="1" t="n">
        <f aca="false">((L259*3)+(テーブル3[[#This Row],[航空]]/15)+(O259/8)+(Q259*0.1))*VLOOKUP(E259,Sheet4!$A$2:$E$15,4,0)/12</f>
        <v>66.3708333333333</v>
      </c>
      <c r="Y259" s="1" t="n">
        <f aca="false">(((20-N259)-1)^2)/2*VLOOKUP(E259,Sheet4!$A$2:$E$15,5,0)</f>
        <v>24.5</v>
      </c>
    </row>
    <row r="260" customFormat="false" ht="16.5" hidden="false" customHeight="false" outlineLevel="0" collapsed="false">
      <c r="A260" s="22" t="s">
        <v>314</v>
      </c>
      <c r="B260" s="20" t="s">
        <v>243</v>
      </c>
      <c r="C260" s="20"/>
      <c r="D260" s="32" t="s">
        <v>130</v>
      </c>
      <c r="E260" s="15" t="s">
        <v>35</v>
      </c>
      <c r="F260" s="9" t="n">
        <v>4157</v>
      </c>
      <c r="G260" s="10" t="s">
        <v>29</v>
      </c>
      <c r="H260" s="9" t="n">
        <v>173</v>
      </c>
      <c r="I260" s="9" t="n">
        <v>0</v>
      </c>
      <c r="J260" s="9" t="n">
        <v>0</v>
      </c>
      <c r="K260" s="9" t="n">
        <v>66</v>
      </c>
      <c r="L260" s="9" t="n">
        <v>247</v>
      </c>
      <c r="M260" s="9" t="n">
        <v>280</v>
      </c>
      <c r="N260" s="9" t="n">
        <v>9</v>
      </c>
      <c r="O260" s="9" t="n">
        <v>104</v>
      </c>
      <c r="P260" s="9" t="n">
        <v>25</v>
      </c>
      <c r="Q260" s="9" t="n">
        <v>41</v>
      </c>
      <c r="R260" s="11" t="n">
        <f aca="false">MAX(テーブル3[[#This Row],[火力]],(テーブル3[[#This Row],[雷装]]/2),テーブル3[[#This Row],[航空]])</f>
        <v>280</v>
      </c>
      <c r="S26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0" s="12" t="n">
        <f aca="false">IF(AND(テーブル3[[#This Row],[主火力]]=テーブル3[[#This Row],[火力]],テーブル3[[#This Row],[艦種]]="駆逐"),テーブル3[[#This Row],[主火力]]*1.5,テーブル3[[#This Row],[主火力]])</f>
        <v>280</v>
      </c>
      <c r="U26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0" s="1" t="n">
        <f aca="false">((テーブル3[[#This Row],[主火力補正]]*4)+(テーブル3[[#This Row],[副火力補正]]*0.5))*((H260/3))/1000*VLOOKUP(E260,Sheet4!$A$2:$E$15,2,0)</f>
        <v>64.5866666666667</v>
      </c>
      <c r="W260" s="1" t="n">
        <f aca="false">(F260/IF(テーブル3[[#This Row],[装甲]]="軽",280,IF(テーブル3[[#This Row],[装甲]]="中",250,220)))*((テーブル3[[#This Row],[対空]]/400)+(K260*1.8)+(テーブル3[[#This Row],[速力]])+(Q260*0.1))*VLOOKUP(E260,Sheet4!$A$2:$E$15,3,0)/IF(OR(テーブル3[[#This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49.3909798</v>
      </c>
      <c r="X260" s="1" t="n">
        <f aca="false">((L260*3)+(テーブル3[[#This Row],[航空]]/15)+(O260/8)+(Q260*0.1))*VLOOKUP(E260,Sheet4!$A$2:$E$15,4,0)/12</f>
        <v>64.7305555555556</v>
      </c>
      <c r="Y260" s="1" t="n">
        <f aca="false">(((20-N260)-1)^2)/2*VLOOKUP(E260,Sheet4!$A$2:$E$15,5,0)</f>
        <v>50</v>
      </c>
      <c r="Z260" s="11"/>
    </row>
    <row r="261" customFormat="false" ht="16.5" hidden="false" customHeight="false" outlineLevel="0" collapsed="false">
      <c r="A261" s="22" t="s">
        <v>315</v>
      </c>
      <c r="B261" s="20" t="s">
        <v>243</v>
      </c>
      <c r="C261" s="20"/>
      <c r="D261" s="13" t="s">
        <v>31</v>
      </c>
      <c r="E261" s="15" t="s">
        <v>35</v>
      </c>
      <c r="F261" s="9" t="n">
        <v>5337</v>
      </c>
      <c r="G261" s="10" t="s">
        <v>29</v>
      </c>
      <c r="H261" s="9" t="n">
        <v>181</v>
      </c>
      <c r="I261" s="9" t="n">
        <v>0</v>
      </c>
      <c r="J261" s="9" t="n">
        <v>0</v>
      </c>
      <c r="K261" s="9" t="n">
        <v>66</v>
      </c>
      <c r="L261" s="9" t="n">
        <v>268</v>
      </c>
      <c r="M261" s="9" t="n">
        <v>307</v>
      </c>
      <c r="N261" s="9" t="n">
        <v>11</v>
      </c>
      <c r="O261" s="9" t="n">
        <v>109</v>
      </c>
      <c r="P261" s="9" t="n">
        <v>24</v>
      </c>
      <c r="Q261" s="9" t="n">
        <v>78</v>
      </c>
      <c r="R261" s="11" t="n">
        <f aca="false">MAX(テーブル3[[#This Row],[火力]],(テーブル3[[#This Row],[雷装]]/2),テーブル3[[#This Row],[航空]])</f>
        <v>307</v>
      </c>
      <c r="S26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1" s="12" t="n">
        <f aca="false">IF(AND(テーブル3[[#This Row],[主火力]]=テーブル3[[#This Row],[火力]],テーブル3[[#This Row],[艦種]]="駆逐"),テーブル3[[#This Row],[主火力]]*1.5,テーブル3[[#This Row],[主火力]])</f>
        <v>307</v>
      </c>
      <c r="U26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1" s="1" t="n">
        <f aca="false">((テーブル3[[#This Row],[主火力補正]]*4)+(テーブル3[[#This Row],[副火力補正]]*0.5))*((H261/3))/1000*VLOOKUP(E261,Sheet4!$A$2:$E$15,2,0)</f>
        <v>74.0893333333333</v>
      </c>
      <c r="W261" s="1" t="n">
        <f aca="false">(F261/IF(テーブル3[[#This Row],[装甲]]="軽",280,IF(テーブル3[[#This Row],[装甲]]="中",250,220)))*((テーブル3[[#This Row],[対空]]/400)+(K261*1.8)+(テーブル3[[#This Row],[速力]])+(Q261*0.1))*VLOOKUP(E261,Sheet4!$A$2:$E$15,3,0)/IF(OR(テーブル3[[#This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64.5862392</v>
      </c>
      <c r="X261" s="1" t="n">
        <f aca="false">((L261*3)+(テーブル3[[#This Row],[航空]]/15)+(O261/8)+(Q261*0.1))*VLOOKUP(E261,Sheet4!$A$2:$E$15,4,0)/12</f>
        <v>70.4909722222222</v>
      </c>
      <c r="Y261" s="1" t="n">
        <f aca="false">(((20-N261)-1)^2)/2*VLOOKUP(E261,Sheet4!$A$2:$E$15,5,0)</f>
        <v>32</v>
      </c>
    </row>
    <row r="262" customFormat="false" ht="16.5" hidden="false" customHeight="false" outlineLevel="0" collapsed="false">
      <c r="A262" s="22" t="s">
        <v>316</v>
      </c>
      <c r="B262" s="20" t="s">
        <v>243</v>
      </c>
      <c r="C262" s="20"/>
      <c r="D262" s="13" t="s">
        <v>31</v>
      </c>
      <c r="E262" s="8" t="s">
        <v>28</v>
      </c>
      <c r="F262" s="9" t="n">
        <v>6107</v>
      </c>
      <c r="G262" s="10" t="s">
        <v>29</v>
      </c>
      <c r="H262" s="9" t="n">
        <v>117</v>
      </c>
      <c r="I262" s="9" t="n">
        <v>0</v>
      </c>
      <c r="J262" s="9" t="n">
        <v>0</v>
      </c>
      <c r="K262" s="9" t="n">
        <v>53</v>
      </c>
      <c r="L262" s="9" t="n">
        <v>307</v>
      </c>
      <c r="M262" s="9" t="n">
        <v>400</v>
      </c>
      <c r="N262" s="9" t="n">
        <v>12</v>
      </c>
      <c r="O262" s="9" t="n">
        <v>0</v>
      </c>
      <c r="P262" s="9" t="n">
        <v>31</v>
      </c>
      <c r="Q262" s="9" t="n">
        <v>87</v>
      </c>
      <c r="R262" s="11" t="n">
        <f aca="false">MAX(テーブル3[[#This Row],[火力]],(テーブル3[[#This Row],[雷装]]/2),テーブル3[[#This Row],[航空]])</f>
        <v>400</v>
      </c>
      <c r="S26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2" s="12" t="n">
        <f aca="false">IF(AND(テーブル3[[#This Row],[主火力]]=テーブル3[[#This Row],[火力]],テーブル3[[#This Row],[艦種]]="駆逐"),テーブル3[[#This Row],[主火力]]*1.5,テーブル3[[#This Row],[主火力]])</f>
        <v>400</v>
      </c>
      <c r="U26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2" s="1" t="n">
        <f aca="false">((テーブル3[[#This Row],[主火力補正]]*4)+(テーブル3[[#This Row],[副火力補正]]*0.5))*((H262/3))/1000*VLOOKUP(E262,Sheet4!$A$2:$E$15,2,0)</f>
        <v>62.4</v>
      </c>
      <c r="W262" s="1" t="n">
        <f aca="false">(F262/IF(テーブル3[[#This Row],[装甲]]="軽",280,IF(テーブル3[[#This Row],[装甲]]="中",250,220)))*((テーブル3[[#This Row],[対空]]/400)+(K262*1.8)+(テーブル3[[#This Row],[速力]])+(Q262*0.1))*VLOOKUP(E262,Sheet4!$A$2:$E$15,3,0)/IF(OR(テーブル3[[#This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66.3794258</v>
      </c>
      <c r="X262" s="1" t="n">
        <f aca="false">((L262*3)+(テーブル3[[#This Row],[航空]]/15)+(O262/8)+(Q262*0.1))*VLOOKUP(E262,Sheet4!$A$2:$E$15,4,0)/12</f>
        <v>79.6972222222222</v>
      </c>
      <c r="Y262" s="1" t="n">
        <f aca="false">(((20-N262)-1)^2)/2*VLOOKUP(E262,Sheet4!$A$2:$E$15,5,0)</f>
        <v>24.5</v>
      </c>
    </row>
    <row r="263" customFormat="false" ht="16.5" hidden="false" customHeight="false" outlineLevel="0" collapsed="false">
      <c r="A263" s="22" t="s">
        <v>317</v>
      </c>
      <c r="B263" s="0" t="s">
        <v>243</v>
      </c>
      <c r="D263" s="0" t="s">
        <v>31</v>
      </c>
      <c r="E263" s="8" t="s">
        <v>28</v>
      </c>
      <c r="F263" s="0" t="n">
        <v>6200</v>
      </c>
      <c r="G263" s="0" t="s">
        <v>29</v>
      </c>
      <c r="H263" s="0" t="n">
        <v>105</v>
      </c>
      <c r="I263" s="0" t="n">
        <v>210</v>
      </c>
      <c r="J263" s="0" t="n">
        <v>0</v>
      </c>
      <c r="K263" s="0" t="n">
        <v>50</v>
      </c>
      <c r="L263" s="0" t="n">
        <v>300</v>
      </c>
      <c r="M263" s="0" t="n">
        <v>360</v>
      </c>
      <c r="N263" s="0" t="n">
        <v>12</v>
      </c>
      <c r="O263" s="0" t="n">
        <v>0</v>
      </c>
      <c r="P263" s="0" t="n">
        <v>24</v>
      </c>
      <c r="Q263" s="0" t="n">
        <v>40</v>
      </c>
      <c r="R263" s="11" t="n">
        <f aca="false">MAX(テーブル3[[#This Row],[火力]],(テーブル3[[#This Row],[雷装]]/2),テーブル3[[#This Row],[航空]])</f>
        <v>360</v>
      </c>
      <c r="S26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210</v>
      </c>
      <c r="T263" s="12" t="n">
        <f aca="false">IF(AND(テーブル3[[#This Row],[主火力]]=テーブル3[[#This Row],[火力]],テーブル3[[#This Row],[艦種]]="駆逐"),テーブル3[[#This Row],[主火力]]*1.5,テーブル3[[#This Row],[主火力]])</f>
        <v>360</v>
      </c>
      <c r="U263" s="12" t="n">
        <f aca="false">IF(AND(テーブル3[[#This Row],[艦種]]="駆逐",テーブル3[[#This Row],[副火力]]=テーブル3[[#This Row],[火力]]),テーブル3[[#This Row],[副火力]]*1.5,テーブル3[[#This Row],[副火力]])</f>
        <v>210</v>
      </c>
      <c r="V263" s="1" t="n">
        <f aca="false">((テーブル3[[#This Row],[主火力補正]]*4)+(テーブル3[[#This Row],[副火力補正]]*0.5))*((H263/3))/1000*VLOOKUP(E263,Sheet4!$A$2:$E$15,2,0)</f>
        <v>54.075</v>
      </c>
      <c r="W263" s="1" t="n">
        <f aca="false">(F263/IF(テーブル3[[#This Row],[装甲]]="軽",280,IF(テーブル3[[#This Row],[装甲]]="中",250,220)))*((テーブル3[[#This Row],[対空]]/400)+(K263*1.8)+(テーブル3[[#This Row],[速力]])+(Q263*0.1))*VLOOKUP(E263,Sheet4!$A$2:$E$15,3,0)/IF(OR(テーブル3[[#This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58.9</v>
      </c>
      <c r="X263" s="1" t="n">
        <f aca="false">((L263*3)+(テーブル3[[#This Row],[航空]]/15)+(O263/8)+(Q263*0.1))*VLOOKUP(E263,Sheet4!$A$2:$E$15,4,0)/12</f>
        <v>77.3333333333333</v>
      </c>
      <c r="Y263" s="1" t="n">
        <f aca="false">(((20-N263)-1)^2)/2*VLOOKUP(E263,Sheet4!$A$2:$E$15,5,0)</f>
        <v>24.5</v>
      </c>
    </row>
    <row r="264" customFormat="false" ht="33" hidden="false" customHeight="false" outlineLevel="0" collapsed="false">
      <c r="A264" s="22" t="s">
        <v>318</v>
      </c>
      <c r="B264" s="20" t="s">
        <v>243</v>
      </c>
      <c r="C264" s="20"/>
      <c r="D264" s="7" t="s">
        <v>27</v>
      </c>
      <c r="E264" s="8" t="s">
        <v>28</v>
      </c>
      <c r="F264" s="9" t="n">
        <v>6561</v>
      </c>
      <c r="G264" s="10" t="s">
        <v>48</v>
      </c>
      <c r="H264" s="9" t="n">
        <v>117</v>
      </c>
      <c r="I264" s="9" t="n">
        <v>0</v>
      </c>
      <c r="J264" s="9" t="n">
        <v>0</v>
      </c>
      <c r="K264" s="9" t="n">
        <v>53</v>
      </c>
      <c r="L264" s="9" t="n">
        <v>296</v>
      </c>
      <c r="M264" s="9" t="n">
        <v>400</v>
      </c>
      <c r="N264" s="9" t="n">
        <v>13</v>
      </c>
      <c r="O264" s="9" t="n">
        <v>0</v>
      </c>
      <c r="P264" s="9" t="n">
        <v>30</v>
      </c>
      <c r="Q264" s="9" t="n">
        <v>44</v>
      </c>
      <c r="R264" s="11" t="n">
        <f aca="false">MAX(テーブル3[[#This Row],[火力]],(テーブル3[[#This Row],[雷装]]/2),テーブル3[[#This Row],[航空]])</f>
        <v>400</v>
      </c>
      <c r="S26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4" s="12" t="n">
        <f aca="false">IF(AND(テーブル3[[#This Row],[主火力]]=テーブル3[[#This Row],[火力]],テーブル3[[#This Row],[艦種]]="駆逐"),テーブル3[[#This Row],[主火力]]*1.5,テーブル3[[#This Row],[主火力]])</f>
        <v>400</v>
      </c>
      <c r="U26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4" s="1" t="n">
        <f aca="false">((テーブル3[[#This Row],[主火力補正]]*4)+(テーブル3[[#This Row],[副火力補正]]*0.5))*((H264/3))/1000*VLOOKUP(E264,Sheet4!$A$2:$E$15,2,0)</f>
        <v>62.4</v>
      </c>
      <c r="W264" s="1" t="n">
        <f aca="false">(F264/IF(テーブル3[[#This Row],[装甲]]="軽",280,IF(テーブル3[[#This Row],[装甲]]="中",250,220)))*((テーブル3[[#This Row],[対空]]/400)+(K264*1.8)+(テーブル3[[#This Row],[速力]])+(Q264*0.1))*VLOOKUP(E264,Sheet4!$A$2:$E$15,3,0)/IF(OR(テーブル3[[#This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77.8611763636364</v>
      </c>
      <c r="X264" s="1" t="n">
        <f aca="false">((L264*3)+(テーブル3[[#This Row],[航空]]/15)+(O264/8)+(Q264*0.1))*VLOOKUP(E264,Sheet4!$A$2:$E$15,4,0)/12</f>
        <v>76.5888888888889</v>
      </c>
      <c r="Y264" s="1" t="n">
        <f aca="false">(((20-N264)-1)^2)/2*VLOOKUP(E264,Sheet4!$A$2:$E$15,5,0)</f>
        <v>18</v>
      </c>
    </row>
    <row r="265" customFormat="false" ht="16.5" hidden="false" customHeight="false" outlineLevel="0" collapsed="false">
      <c r="A265" s="22" t="s">
        <v>319</v>
      </c>
      <c r="B265" s="0" t="s">
        <v>243</v>
      </c>
      <c r="D265" s="0" t="s">
        <v>27</v>
      </c>
      <c r="E265" s="8" t="s">
        <v>28</v>
      </c>
      <c r="F265" s="9" t="n">
        <v>6561</v>
      </c>
      <c r="G265" s="10" t="s">
        <v>48</v>
      </c>
      <c r="H265" s="9" t="n">
        <v>117</v>
      </c>
      <c r="I265" s="9" t="n">
        <v>0</v>
      </c>
      <c r="J265" s="9" t="n">
        <v>0</v>
      </c>
      <c r="K265" s="9" t="n">
        <v>53</v>
      </c>
      <c r="L265" s="9" t="n">
        <v>296</v>
      </c>
      <c r="M265" s="9" t="n">
        <v>400</v>
      </c>
      <c r="N265" s="9" t="n">
        <v>13</v>
      </c>
      <c r="O265" s="0" t="n">
        <v>0</v>
      </c>
      <c r="P265" s="0" t="n">
        <v>30</v>
      </c>
      <c r="Q265" s="0" t="n">
        <v>44</v>
      </c>
      <c r="R265" s="11" t="n">
        <f aca="false">MAX(テーブル3[[#This Row],[火力]],(テーブル3[[#This Row],[雷装]]/2),テーブル3[[#This Row],[航空]])</f>
        <v>400</v>
      </c>
      <c r="S26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5" s="12" t="n">
        <f aca="false">IF(AND(テーブル3[[#This Row],[主火力]]=テーブル3[[#This Row],[火力]],テーブル3[[#This Row],[艦種]]="駆逐"),テーブル3[[#This Row],[主火力]]*1.5,テーブル3[[#This Row],[主火力]])</f>
        <v>400</v>
      </c>
      <c r="U26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5" s="1" t="n">
        <f aca="false">((テーブル3[[#This Row],[主火力補正]]*4)+(テーブル3[[#This Row],[副火力補正]]*0.5))*((H265/3))/1000*VLOOKUP(E265,Sheet4!$A$2:$E$15,2,0)</f>
        <v>62.4</v>
      </c>
      <c r="W265" s="1" t="n">
        <f aca="false">(F265/IF(テーブル3[[#This Row],[装甲]]="軽",280,IF(テーブル3[[#This Row],[装甲]]="中",250,220)))*((テーブル3[[#This Row],[対空]]/400)+(K265*1.8)+(テーブル3[[#This Row],[速力]])+(Q265*0.1))*VLOOKUP(E265,Sheet4!$A$2:$E$15,3,0)/IF(OR(テーブル3[[#This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77.8611763636364</v>
      </c>
      <c r="X265" s="1" t="n">
        <f aca="false">((L265*3)+(テーブル3[[#This Row],[航空]]/15)+(O265/8)+(Q265*0.1))*VLOOKUP(E265,Sheet4!$A$2:$E$15,4,0)/12</f>
        <v>76.5888888888889</v>
      </c>
      <c r="Y265" s="1" t="n">
        <f aca="false">(((20-N265)-1)^2)/2*VLOOKUP(E265,Sheet4!$A$2:$E$15,5,0)</f>
        <v>18</v>
      </c>
      <c r="Z265" s="11"/>
    </row>
    <row r="266" customFormat="false" ht="33" hidden="false" customHeight="false" outlineLevel="0" collapsed="false">
      <c r="A266" s="22" t="s">
        <v>320</v>
      </c>
      <c r="B266" s="20" t="s">
        <v>243</v>
      </c>
      <c r="C266" s="20"/>
      <c r="D266" s="7" t="s">
        <v>27</v>
      </c>
      <c r="E266" s="8" t="s">
        <v>28</v>
      </c>
      <c r="F266" s="9" t="n">
        <v>6262</v>
      </c>
      <c r="G266" s="10" t="s">
        <v>48</v>
      </c>
      <c r="H266" s="9" t="n">
        <v>104</v>
      </c>
      <c r="I266" s="9" t="n">
        <v>0</v>
      </c>
      <c r="J266" s="9" t="n">
        <v>0</v>
      </c>
      <c r="K266" s="9" t="n">
        <v>53</v>
      </c>
      <c r="L266" s="9" t="n">
        <v>289</v>
      </c>
      <c r="M266" s="9" t="n">
        <v>410</v>
      </c>
      <c r="N266" s="9" t="n">
        <v>13</v>
      </c>
      <c r="O266" s="9" t="n">
        <v>0</v>
      </c>
      <c r="P266" s="9" t="n">
        <v>30</v>
      </c>
      <c r="Q266" s="9" t="n">
        <v>82</v>
      </c>
      <c r="R266" s="11" t="n">
        <f aca="false">MAX(テーブル3[[#This Row],[火力]],(テーブル3[[#This Row],[雷装]]/2),テーブル3[[#This Row],[航空]])</f>
        <v>410</v>
      </c>
      <c r="S26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6" s="12" t="n">
        <f aca="false">IF(AND(テーブル3[[#This Row],[主火力]]=テーブル3[[#This Row],[火力]],テーブル3[[#This Row],[艦種]]="駆逐"),テーブル3[[#This Row],[主火力]]*1.5,テーブル3[[#This Row],[主火力]])</f>
        <v>410</v>
      </c>
      <c r="U26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6" s="1" t="n">
        <f aca="false">((テーブル3[[#This Row],[主火力補正]]*4)+(テーブル3[[#This Row],[副火力補正]]*0.5))*((H266/3))/1000*VLOOKUP(E266,Sheet4!$A$2:$E$15,2,0)</f>
        <v>56.8533333333333</v>
      </c>
      <c r="W266" s="1" t="n">
        <f aca="false">(F266/IF(テーブル3[[#This Row],[装甲]]="軽",280,IF(テーブル3[[#This Row],[装甲]]="中",250,220)))*((テーブル3[[#This Row],[対空]]/400)+(K266*1.8)+(テーブル3[[#This Row],[速力]])+(Q266*0.1))*VLOOKUP(E266,Sheet4!$A$2:$E$15,3,0)/IF(OR(テーブル3[[#This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76.4661359090909</v>
      </c>
      <c r="X266" s="1" t="n">
        <f aca="false">((L266*3)+(テーブル3[[#This Row],[航空]]/15)+(O266/8)+(Q266*0.1))*VLOOKUP(E266,Sheet4!$A$2:$E$15,4,0)/12</f>
        <v>75.2111111111111</v>
      </c>
      <c r="Y266" s="1" t="n">
        <f aca="false">(((20-N266)-1)^2)/2*VLOOKUP(E266,Sheet4!$A$2:$E$15,5,0)</f>
        <v>18</v>
      </c>
      <c r="Z266" s="11"/>
    </row>
    <row r="267" customFormat="false" ht="16.5" hidden="false" customHeight="false" outlineLevel="0" collapsed="false">
      <c r="A267" s="22" t="s">
        <v>321</v>
      </c>
      <c r="B267" s="20" t="s">
        <v>243</v>
      </c>
      <c r="C267" s="20"/>
      <c r="D267" s="13" t="s">
        <v>31</v>
      </c>
      <c r="E267" s="8" t="s">
        <v>28</v>
      </c>
      <c r="F267" s="9" t="n">
        <v>6313</v>
      </c>
      <c r="G267" s="10" t="s">
        <v>29</v>
      </c>
      <c r="H267" s="9" t="n">
        <v>109</v>
      </c>
      <c r="I267" s="9" t="n">
        <v>0</v>
      </c>
      <c r="J267" s="9" t="n">
        <v>0</v>
      </c>
      <c r="K267" s="9" t="n">
        <v>51</v>
      </c>
      <c r="L267" s="9" t="n">
        <v>292</v>
      </c>
      <c r="M267" s="9" t="n">
        <v>360</v>
      </c>
      <c r="N267" s="9" t="n">
        <v>12</v>
      </c>
      <c r="O267" s="9" t="n">
        <v>0</v>
      </c>
      <c r="P267" s="9" t="n">
        <v>30</v>
      </c>
      <c r="Q267" s="9" t="n">
        <v>32</v>
      </c>
      <c r="R267" s="11" t="n">
        <f aca="false">MAX(テーブル3[[#This Row],[火力]],(テーブル3[[#This Row],[雷装]]/2),テーブル3[[#This Row],[航空]])</f>
        <v>360</v>
      </c>
      <c r="S26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7" s="12" t="n">
        <f aca="false">IF(AND(テーブル3[[#This Row],[主火力]]=テーブル3[[#This Row],[火力]],テーブル3[[#This Row],[艦種]]="駆逐"),テーブル3[[#This Row],[主火力]]*1.5,テーブル3[[#This Row],[主火力]])</f>
        <v>360</v>
      </c>
      <c r="U26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7" s="1" t="n">
        <f aca="false">((テーブル3[[#This Row],[主火力補正]]*4)+(テーブル3[[#This Row],[副火力補正]]*0.5))*((H267/3))/1000*VLOOKUP(E267,Sheet4!$A$2:$E$15,2,0)</f>
        <v>52.32</v>
      </c>
      <c r="W267" s="1" t="n">
        <f aca="false">(F267/IF(テーブル3[[#This Row],[装甲]]="軽",280,IF(テーブル3[[#This Row],[装甲]]="中",250,220)))*((テーブル3[[#This Row],[対空]]/400)+(K267*1.8)+(テーブル3[[#This Row],[速力]])+(Q267*0.1))*VLOOKUP(E267,Sheet4!$A$2:$E$15,3,0)/IF(OR(テーブル3[[#This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63.4986792</v>
      </c>
      <c r="X267" s="1" t="n">
        <f aca="false">((L267*3)+(テーブル3[[#This Row],[航空]]/15)+(O267/8)+(Q267*0.1))*VLOOKUP(E267,Sheet4!$A$2:$E$15,4,0)/12</f>
        <v>75.2666666666667</v>
      </c>
      <c r="Y267" s="1" t="n">
        <f aca="false">(((20-N267)-1)^2)/2*VLOOKUP(E267,Sheet4!$A$2:$E$15,5,0)</f>
        <v>24.5</v>
      </c>
    </row>
    <row r="268" customFormat="false" ht="33" hidden="false" customHeight="false" outlineLevel="0" collapsed="false">
      <c r="A268" s="5" t="s">
        <v>322</v>
      </c>
      <c r="B268" s="20" t="s">
        <v>243</v>
      </c>
      <c r="C268" s="20"/>
      <c r="D268" s="7" t="s">
        <v>27</v>
      </c>
      <c r="E268" s="8" t="s">
        <v>28</v>
      </c>
      <c r="F268" s="9" t="n">
        <v>6481</v>
      </c>
      <c r="G268" s="10" t="s">
        <v>48</v>
      </c>
      <c r="H268" s="9" t="n">
        <v>117</v>
      </c>
      <c r="I268" s="9" t="n">
        <v>0</v>
      </c>
      <c r="J268" s="9" t="n">
        <v>0</v>
      </c>
      <c r="K268" s="9" t="n">
        <v>51</v>
      </c>
      <c r="L268" s="9" t="n">
        <v>289</v>
      </c>
      <c r="M268" s="9" t="n">
        <v>413</v>
      </c>
      <c r="N268" s="9" t="n">
        <v>13</v>
      </c>
      <c r="O268" s="9" t="n">
        <v>0</v>
      </c>
      <c r="P268" s="9" t="n">
        <v>30</v>
      </c>
      <c r="Q268" s="9" t="n">
        <v>75</v>
      </c>
      <c r="R268" s="11" t="n">
        <f aca="false">MAX(テーブル3[[#This Row],[火力]],(テーブル3[[#This Row],[雷装]]/2),テーブル3[[#This Row],[航空]])</f>
        <v>413</v>
      </c>
      <c r="S26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8" s="12" t="n">
        <f aca="false">IF(AND(テーブル3[[#This Row],[主火力]]=テーブル3[[#This Row],[火力]],テーブル3[[#This Row],[艦種]]="駆逐"),テーブル3[[#This Row],[主火力]]*1.5,テーブル3[[#This Row],[主火力]])</f>
        <v>413</v>
      </c>
      <c r="U26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8" s="1" t="n">
        <f aca="false">((テーブル3[[#This Row],[主火力補正]]*4)+(テーブル3[[#This Row],[副火力補正]]*0.5))*((H268/3))/1000*VLOOKUP(E268,Sheet4!$A$2:$E$15,2,0)</f>
        <v>64.428</v>
      </c>
      <c r="W268" s="1" t="n">
        <f aca="false">(F268/IF(テーブル3[[#This Row],[装甲]]="軽",280,IF(テーブル3[[#This Row],[装甲]]="中",250,220)))*((テーブル3[[#This Row],[対空]]/400)+(K268*1.8)+(テーブル3[[#This Row],[速力]])+(Q268*0.1))*VLOOKUP(E268,Sheet4!$A$2:$E$15,3,0)/IF(OR(テーブル3[[#This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76.6068929545454</v>
      </c>
      <c r="X268" s="1" t="n">
        <f aca="false">((L268*3)+(テーブル3[[#This Row],[航空]]/15)+(O268/8)+(Q268*0.1))*VLOOKUP(E268,Sheet4!$A$2:$E$15,4,0)/12</f>
        <v>75.1694444444444</v>
      </c>
      <c r="Y268" s="1" t="n">
        <f aca="false">(((20-N268)-1)^2)/2*VLOOKUP(E268,Sheet4!$A$2:$E$15,5,0)</f>
        <v>18</v>
      </c>
    </row>
    <row r="269" customFormat="false" ht="16.5" hidden="false" customHeight="false" outlineLevel="0" collapsed="false">
      <c r="A269" s="22" t="s">
        <v>323</v>
      </c>
      <c r="B269" s="20" t="s">
        <v>243</v>
      </c>
      <c r="C269" s="20"/>
      <c r="D269" s="13" t="s">
        <v>31</v>
      </c>
      <c r="E269" s="8" t="s">
        <v>28</v>
      </c>
      <c r="F269" s="9" t="n">
        <v>5262</v>
      </c>
      <c r="G269" s="10" t="s">
        <v>48</v>
      </c>
      <c r="H269" s="9" t="n">
        <v>96</v>
      </c>
      <c r="I269" s="9" t="n">
        <v>0</v>
      </c>
      <c r="J269" s="9" t="n">
        <v>0</v>
      </c>
      <c r="K269" s="9" t="n">
        <v>33</v>
      </c>
      <c r="L269" s="9" t="n">
        <v>232</v>
      </c>
      <c r="M269" s="9" t="n">
        <v>339</v>
      </c>
      <c r="N269" s="9" t="n">
        <v>12</v>
      </c>
      <c r="O269" s="9" t="n">
        <v>0</v>
      </c>
      <c r="P269" s="9" t="n">
        <v>30</v>
      </c>
      <c r="Q269" s="9" t="n">
        <v>44</v>
      </c>
      <c r="R269" s="11" t="n">
        <f aca="false">MAX(テーブル3[[#This Row],[火力]],(テーブル3[[#This Row],[雷装]]/2),テーブル3[[#This Row],[航空]])</f>
        <v>339</v>
      </c>
      <c r="S26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269" s="12" t="n">
        <f aca="false">IF(AND(テーブル3[[#This Row],[主火力]]=テーブル3[[#This Row],[火力]],テーブル3[[#This Row],[艦種]]="駆逐"),テーブル3[[#This Row],[主火力]]*1.5,テーブル3[[#This Row],[主火力]])</f>
        <v>339</v>
      </c>
      <c r="U26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269" s="1" t="n">
        <f aca="false">((テーブル3[[#This Row],[主火力補正]]*4)+(テーブル3[[#This Row],[副火力補正]]*0.5))*((H269/3))/1000*VLOOKUP(E269,Sheet4!$A$2:$E$15,2,0)</f>
        <v>43.392</v>
      </c>
      <c r="W269" s="1" t="n">
        <f aca="false">(F269/IF(テーブル3[[#This Row],[装甲]]="軽",280,IF(テーブル3[[#This Row],[装甲]]="中",250,220)))*((テーブル3[[#This Row],[対空]]/400)+(K269*1.8)+(テーブル3[[#This Row],[速力]])+(Q269*0.1))*VLOOKUP(E269,Sheet4!$A$2:$E$15,3,0)/IF(OR(テーブル3[[#This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45.14796</v>
      </c>
      <c r="X269" s="1" t="n">
        <f aca="false">((L269*3)+(テーブル3[[#This Row],[航空]]/15)+(O269/8)+(Q269*0.1))*VLOOKUP(E269,Sheet4!$A$2:$E$15,4,0)/12</f>
        <v>60.25</v>
      </c>
      <c r="Y269" s="1" t="n">
        <f aca="false">(((20-N269)-1)^2)/2*VLOOKUP(E269,Sheet4!$A$2:$E$15,5,0)</f>
        <v>24.5</v>
      </c>
    </row>
    <row r="270" customFormat="false" ht="16.5" hidden="false" customHeight="false" outlineLevel="0" collapsed="false">
      <c r="A270" s="22" t="s">
        <v>324</v>
      </c>
      <c r="B270" s="20" t="s">
        <v>243</v>
      </c>
      <c r="C270" s="20"/>
      <c r="D270" s="24" t="s">
        <v>61</v>
      </c>
      <c r="E270" s="14" t="s">
        <v>32</v>
      </c>
      <c r="F270" s="9" t="n">
        <v>1370</v>
      </c>
      <c r="G270" s="10" t="s">
        <v>33</v>
      </c>
      <c r="H270" s="9" t="n">
        <v>193</v>
      </c>
      <c r="I270" s="9" t="n">
        <v>68</v>
      </c>
      <c r="J270" s="9" t="n">
        <v>360</v>
      </c>
      <c r="K270" s="9" t="n">
        <v>209</v>
      </c>
      <c r="L270" s="9" t="n">
        <v>154</v>
      </c>
      <c r="M270" s="9" t="n">
        <v>0</v>
      </c>
      <c r="N270" s="9" t="n">
        <v>8</v>
      </c>
      <c r="O270" s="9" t="n">
        <v>173</v>
      </c>
      <c r="P270" s="9" t="n">
        <v>42</v>
      </c>
      <c r="Q270" s="9" t="n">
        <v>35</v>
      </c>
      <c r="R270" s="11" t="n">
        <f aca="false">MAX(テーブル3[[#This Row],[火力]],(テーブル3[[#This Row],[雷装]]/2),テーブル3[[#This Row],[航空]])</f>
        <v>180</v>
      </c>
      <c r="S27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70" s="12" t="n">
        <f aca="false">IF(AND(テーブル3[[#This Row],[主火力]]=テーブル3[[#This Row],[火力]],テーブル3[[#This Row],[艦種]]="駆逐"),テーブル3[[#This Row],[主火力]]*1.5,テーブル3[[#This Row],[主火力]])</f>
        <v>180</v>
      </c>
      <c r="U270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70" s="1" t="n">
        <f aca="false">((テーブル3[[#This Row],[主火力補正]]*4)+(テーブル3[[#This Row],[副火力補正]]*0.5))*((H270/3))/1000*VLOOKUP(E270,Sheet4!$A$2:$E$15,2,0)</f>
        <v>49.601</v>
      </c>
      <c r="W270" s="1" t="n">
        <f aca="false">(F270/IF(テーブル3[[#This Row],[装甲]]="軽",280,IF(テーブル3[[#This Row],[装甲]]="中",250,220)))*((テーブル3[[#This Row],[対空]]/400)+(K270*1.8)+(テーブル3[[#This Row],[速力]])+(Q270*0.1))*VLOOKUP(E270,Sheet4!$A$2:$E$15,3,0)/IF(OR(テーブル3[[#This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51.6300401785714</v>
      </c>
      <c r="X270" s="1" t="n">
        <f aca="false">((L270*3)+(テーブル3[[#This Row],[航空]]/15)+(O270/8)+(Q270*0.1))*VLOOKUP(E270,Sheet4!$A$2:$E$15,4,0)/12</f>
        <v>40.59375</v>
      </c>
      <c r="Y270" s="1" t="n">
        <f aca="false">(((20-N270)-1)^2)/2*VLOOKUP(E270,Sheet4!$A$2:$E$15,5,0)</f>
        <v>60.5</v>
      </c>
      <c r="Z270" s="11"/>
    </row>
    <row r="271" customFormat="false" ht="16.5" hidden="false" customHeight="false" outlineLevel="0" collapsed="false">
      <c r="A271" s="22" t="s">
        <v>325</v>
      </c>
      <c r="B271" s="20" t="s">
        <v>243</v>
      </c>
      <c r="C271" s="20"/>
      <c r="D271" s="24" t="s">
        <v>61</v>
      </c>
      <c r="E271" s="14" t="s">
        <v>32</v>
      </c>
      <c r="F271" s="9" t="n">
        <v>1370</v>
      </c>
      <c r="G271" s="10" t="s">
        <v>33</v>
      </c>
      <c r="H271" s="9" t="n">
        <v>193</v>
      </c>
      <c r="I271" s="9" t="n">
        <v>68</v>
      </c>
      <c r="J271" s="9" t="n">
        <v>360</v>
      </c>
      <c r="K271" s="9" t="n">
        <v>209</v>
      </c>
      <c r="L271" s="9" t="n">
        <v>154</v>
      </c>
      <c r="M271" s="9" t="n">
        <v>0</v>
      </c>
      <c r="N271" s="9" t="n">
        <v>8</v>
      </c>
      <c r="O271" s="9" t="n">
        <v>173</v>
      </c>
      <c r="P271" s="9" t="n">
        <v>42</v>
      </c>
      <c r="Q271" s="9" t="n">
        <v>43</v>
      </c>
      <c r="R271" s="11" t="n">
        <f aca="false">MAX(テーブル3[[#This Row],[火力]],(テーブル3[[#This Row],[雷装]]/2),テーブル3[[#This Row],[航空]])</f>
        <v>180</v>
      </c>
      <c r="S27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71" s="12" t="n">
        <f aca="false">IF(AND(テーブル3[[#This Row],[主火力]]=テーブル3[[#This Row],[火力]],テーブル3[[#This Row],[艦種]]="駆逐"),テーブル3[[#This Row],[主火力]]*1.5,テーブル3[[#This Row],[主火力]])</f>
        <v>180</v>
      </c>
      <c r="U271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71" s="1" t="n">
        <f aca="false">((テーブル3[[#This Row],[主火力補正]]*4)+(テーブル3[[#This Row],[副火力補正]]*0.5))*((H271/3))/1000*VLOOKUP(E271,Sheet4!$A$2:$E$15,2,0)</f>
        <v>49.601</v>
      </c>
      <c r="W271" s="1" t="n">
        <f aca="false">(F271/IF(テーブル3[[#This Row],[装甲]]="軽",280,IF(テーブル3[[#This Row],[装甲]]="中",250,220)))*((テーブル3[[#This Row],[対空]]/400)+(K271*1.8)+(テーブル3[[#This Row],[速力]])+(Q271*0.1))*VLOOKUP(E271,Sheet4!$A$2:$E$15,3,0)/IF(OR(テーブル3[[#This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51.7278973214286</v>
      </c>
      <c r="X271" s="1" t="n">
        <f aca="false">((L271*3)+(テーブル3[[#This Row],[航空]]/15)+(O271/8)+(Q271*0.1))*VLOOKUP(E271,Sheet4!$A$2:$E$15,4,0)/12</f>
        <v>40.6604166666667</v>
      </c>
      <c r="Y271" s="1" t="n">
        <f aca="false">(((20-N271)-1)^2)/2*VLOOKUP(E271,Sheet4!$A$2:$E$15,5,0)</f>
        <v>60.5</v>
      </c>
    </row>
    <row r="272" customFormat="false" ht="16.5" hidden="false" customHeight="false" outlineLevel="0" collapsed="false">
      <c r="A272" s="22" t="s">
        <v>326</v>
      </c>
      <c r="B272" s="20" t="s">
        <v>243</v>
      </c>
      <c r="C272" s="20"/>
      <c r="D272" s="24" t="s">
        <v>61</v>
      </c>
      <c r="E272" s="14" t="s">
        <v>32</v>
      </c>
      <c r="F272" s="9" t="n">
        <v>1370</v>
      </c>
      <c r="G272" s="10" t="s">
        <v>33</v>
      </c>
      <c r="H272" s="9" t="n">
        <v>192</v>
      </c>
      <c r="I272" s="9" t="n">
        <v>65</v>
      </c>
      <c r="J272" s="9" t="n">
        <v>360</v>
      </c>
      <c r="K272" s="9" t="n">
        <v>211</v>
      </c>
      <c r="L272" s="9" t="n">
        <v>154</v>
      </c>
      <c r="M272" s="9" t="n">
        <v>0</v>
      </c>
      <c r="N272" s="9" t="n">
        <v>8</v>
      </c>
      <c r="O272" s="9" t="n">
        <v>176</v>
      </c>
      <c r="P272" s="9" t="n">
        <v>44</v>
      </c>
      <c r="Q272" s="9" t="n">
        <v>72</v>
      </c>
      <c r="R272" s="11" t="n">
        <f aca="false">MAX(テーブル3[[#This Row],[火力]],(テーブル3[[#This Row],[雷装]]/2),テーブル3[[#This Row],[航空]])</f>
        <v>180</v>
      </c>
      <c r="S27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272" s="12" t="n">
        <f aca="false">IF(AND(テーブル3[[#This Row],[主火力]]=テーブル3[[#This Row],[火力]],テーブル3[[#This Row],[艦種]]="駆逐"),テーブル3[[#This Row],[主火力]]*1.5,テーブル3[[#This Row],[主火力]])</f>
        <v>180</v>
      </c>
      <c r="U272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272" s="1" t="n">
        <f aca="false">((テーブル3[[#This Row],[主火力補正]]*4)+(テーブル3[[#This Row],[副火力補正]]*0.5))*((H272/3))/1000*VLOOKUP(E272,Sheet4!$A$2:$E$15,2,0)</f>
        <v>49.2</v>
      </c>
      <c r="W272" s="1" t="n">
        <f aca="false">(F272/IF(テーブル3[[#This Row],[装甲]]="軽",280,IF(テーブル3[[#This Row],[装甲]]="中",250,220)))*((テーブル3[[#This Row],[対空]]/400)+(K272*1.8)+(テーブル3[[#This Row],[速力]])+(Q272*0.1))*VLOOKUP(E272,Sheet4!$A$2:$E$15,3,0)/IF(OR(テーブル3[[#This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52.7676294642857</v>
      </c>
      <c r="X272" s="1" t="n">
        <f aca="false">((L272*3)+(テーブル3[[#This Row],[航空]]/15)+(O272/8)+(Q272*0.1))*VLOOKUP(E272,Sheet4!$A$2:$E$15,4,0)/12</f>
        <v>40.9333333333333</v>
      </c>
      <c r="Y272" s="1" t="n">
        <f aca="false">(((20-N272)-1)^2)/2*VLOOKUP(E272,Sheet4!$A$2:$E$15,5,0)</f>
        <v>60.5</v>
      </c>
    </row>
    <row r="273" customFormat="false" ht="16.5" hidden="false" customHeight="false" outlineLevel="0" collapsed="false">
      <c r="A273" s="22" t="s">
        <v>327</v>
      </c>
      <c r="B273" s="0" t="s">
        <v>243</v>
      </c>
      <c r="D273" s="0" t="s">
        <v>31</v>
      </c>
      <c r="E273" s="14" t="s">
        <v>32</v>
      </c>
      <c r="F273" s="0" t="n">
        <v>1600</v>
      </c>
      <c r="G273" s="0" t="s">
        <v>33</v>
      </c>
      <c r="H273" s="0" t="n">
        <v>200</v>
      </c>
      <c r="I273" s="0" t="n">
        <v>75</v>
      </c>
      <c r="J273" s="0" t="n">
        <v>360</v>
      </c>
      <c r="K273" s="0" t="n">
        <v>210</v>
      </c>
      <c r="L273" s="0" t="n">
        <v>150</v>
      </c>
      <c r="M273" s="0" t="n">
        <v>0</v>
      </c>
      <c r="N273" s="0" t="n">
        <v>9</v>
      </c>
      <c r="O273" s="0" t="n">
        <v>208</v>
      </c>
      <c r="P273" s="0" t="n">
        <v>42</v>
      </c>
      <c r="Q273" s="0" t="n">
        <v>70</v>
      </c>
      <c r="R273" s="11" t="n">
        <f aca="false">MAX(テーブル3[[#This Row],[火力]],(テーブル3[[#This Row],[雷装]]/2),テーブル3[[#This Row],[航空]])</f>
        <v>180</v>
      </c>
      <c r="S27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75</v>
      </c>
      <c r="T273" s="12" t="n">
        <f aca="false">IF(AND(テーブル3[[#This Row],[主火力]]=テーブル3[[#This Row],[火力]],テーブル3[[#This Row],[艦種]]="駆逐"),テーブル3[[#This Row],[主火力]]*1.5,テーブル3[[#This Row],[主火力]])</f>
        <v>180</v>
      </c>
      <c r="U273" s="12" t="n">
        <f aca="false">IF(AND(テーブル3[[#This Row],[艦種]]="駆逐",テーブル3[[#This Row],[副火力]]=テーブル3[[#This Row],[火力]]),テーブル3[[#This Row],[副火力]]*1.5,テーブル3[[#This Row],[副火力]])</f>
        <v>112.5</v>
      </c>
      <c r="V273" s="1" t="n">
        <f aca="false">((テーブル3[[#This Row],[主火力補正]]*4)+(テーブル3[[#This Row],[副火力補正]]*0.5))*((H273/3))/1000*VLOOKUP(E273,Sheet4!$A$2:$E$15,2,0)</f>
        <v>51.75</v>
      </c>
      <c r="W273" s="1" t="n">
        <f aca="false">(F273/IF(テーブル3[[#This Row],[装甲]]="軽",280,IF(テーブル3[[#This Row],[装甲]]="中",250,220)))*((テーブル3[[#This Row],[対空]]/400)+(K273*1.8)+(テーブル3[[#This Row],[速力]])+(Q273*0.1))*VLOOKUP(E273,Sheet4!$A$2:$E$15,3,0)/IF(OR(テーブル3[[#This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61.0535714285714</v>
      </c>
      <c r="X273" s="1" t="n">
        <f aca="false">((L273*3)+(テーブル3[[#This Row],[航空]]/15)+(O273/8)+(Q273*0.1))*VLOOKUP(E273,Sheet4!$A$2:$E$15,4,0)/12</f>
        <v>40.25</v>
      </c>
      <c r="Y273" s="1" t="n">
        <f aca="false">(((20-N273)-1)^2)/2*VLOOKUP(E273,Sheet4!$A$2:$E$15,5,0)</f>
        <v>50</v>
      </c>
    </row>
    <row r="274" customFormat="false" ht="16.5" hidden="false" customHeight="false" outlineLevel="0" collapsed="false">
      <c r="A274" s="22" t="s">
        <v>328</v>
      </c>
      <c r="B274" s="20" t="s">
        <v>243</v>
      </c>
      <c r="C274" s="20"/>
      <c r="D274" s="13" t="s">
        <v>31</v>
      </c>
      <c r="E274" s="14" t="s">
        <v>32</v>
      </c>
      <c r="F274" s="9" t="n">
        <v>1314</v>
      </c>
      <c r="G274" s="10" t="s">
        <v>33</v>
      </c>
      <c r="H274" s="9" t="n">
        <v>196</v>
      </c>
      <c r="I274" s="9" t="n">
        <v>71</v>
      </c>
      <c r="J274" s="9" t="n">
        <v>376</v>
      </c>
      <c r="K274" s="9" t="n">
        <v>195</v>
      </c>
      <c r="L274" s="9" t="n">
        <v>156</v>
      </c>
      <c r="M274" s="9" t="n">
        <v>0</v>
      </c>
      <c r="N274" s="9" t="n">
        <v>9</v>
      </c>
      <c r="O274" s="9" t="n">
        <v>207</v>
      </c>
      <c r="P274" s="9" t="n">
        <v>40</v>
      </c>
      <c r="Q274" s="9" t="n">
        <v>42</v>
      </c>
      <c r="R274" s="11" t="n">
        <f aca="false">MAX(テーブル3[[#This Row],[火力]],(テーブル3[[#This Row],[雷装]]/2),テーブル3[[#This Row],[航空]])</f>
        <v>188</v>
      </c>
      <c r="S27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71</v>
      </c>
      <c r="T274" s="12" t="n">
        <f aca="false">IF(AND(テーブル3[[#This Row],[主火力]]=テーブル3[[#This Row],[火力]],テーブル3[[#This Row],[艦種]]="駆逐"),テーブル3[[#This Row],[主火力]]*1.5,テーブル3[[#This Row],[主火力]])</f>
        <v>188</v>
      </c>
      <c r="U274" s="12" t="n">
        <f aca="false">IF(AND(テーブル3[[#This Row],[艦種]]="駆逐",テーブル3[[#This Row],[副火力]]=テーブル3[[#This Row],[火力]]),テーブル3[[#This Row],[副火力]]*1.5,テーブル3[[#This Row],[副火力]])</f>
        <v>106.5</v>
      </c>
      <c r="V274" s="1" t="n">
        <f aca="false">((テーブル3[[#This Row],[主火力補正]]*4)+(テーブル3[[#This Row],[副火力補正]]*0.5))*((H274/3))/1000*VLOOKUP(E274,Sheet4!$A$2:$E$15,2,0)</f>
        <v>52.6096666666667</v>
      </c>
      <c r="W274" s="1" t="n">
        <f aca="false">(F274/IF(テーブル3[[#This Row],[装甲]]="軽",280,IF(テーブル3[[#This Row],[装甲]]="中",250,220)))*((テーブル3[[#This Row],[対空]]/400)+(K274*1.8)+(テーブル3[[#This Row],[速力]])+(Q274*0.1))*VLOOKUP(E274,Sheet4!$A$2:$E$15,3,0)/IF(OR(テーブル3[[#This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46.4111839285714</v>
      </c>
      <c r="X274" s="1" t="n">
        <f aca="false">((L274*3)+(テーブル3[[#This Row],[航空]]/15)+(O274/8)+(Q274*0.1))*VLOOKUP(E274,Sheet4!$A$2:$E$15,4,0)/12</f>
        <v>41.50625</v>
      </c>
      <c r="Y274" s="1" t="n">
        <f aca="false">(((20-N274)-1)^2)/2*VLOOKUP(E274,Sheet4!$A$2:$E$15,5,0)</f>
        <v>50</v>
      </c>
      <c r="Z274" s="11"/>
    </row>
    <row r="275" customFormat="false" ht="16.5" hidden="false" customHeight="false" outlineLevel="0" collapsed="false">
      <c r="A275" s="5" t="s">
        <v>329</v>
      </c>
      <c r="B275" s="20" t="s">
        <v>243</v>
      </c>
      <c r="C275" s="20"/>
      <c r="D275" s="24" t="s">
        <v>61</v>
      </c>
      <c r="E275" s="14" t="s">
        <v>32</v>
      </c>
      <c r="F275" s="9" t="n">
        <v>1400</v>
      </c>
      <c r="G275" s="10" t="s">
        <v>33</v>
      </c>
      <c r="H275" s="9" t="n">
        <v>193</v>
      </c>
      <c r="I275" s="9" t="n">
        <v>73</v>
      </c>
      <c r="J275" s="9" t="n">
        <v>360</v>
      </c>
      <c r="K275" s="9" t="n">
        <v>209</v>
      </c>
      <c r="L275" s="9" t="n">
        <v>152</v>
      </c>
      <c r="M275" s="9" t="n">
        <v>0</v>
      </c>
      <c r="N275" s="9" t="n">
        <v>8</v>
      </c>
      <c r="O275" s="9" t="n">
        <v>207</v>
      </c>
      <c r="P275" s="9" t="n">
        <v>42</v>
      </c>
      <c r="Q275" s="9" t="n">
        <v>65</v>
      </c>
      <c r="R275" s="11" t="n">
        <f aca="false">MAX(テーブル3[[#This Row],[火力]],(テーブル3[[#This Row],[雷装]]/2),テーブル3[[#This Row],[航空]])</f>
        <v>180</v>
      </c>
      <c r="S27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73</v>
      </c>
      <c r="T275" s="12" t="n">
        <f aca="false">IF(AND(テーブル3[[#This Row],[主火力]]=テーブル3[[#This Row],[火力]],テーブル3[[#This Row],[艦種]]="駆逐"),テーブル3[[#This Row],[主火力]]*1.5,テーブル3[[#This Row],[主火力]])</f>
        <v>180</v>
      </c>
      <c r="U275" s="12" t="n">
        <f aca="false">IF(AND(テーブル3[[#This Row],[艦種]]="駆逐",テーブル3[[#This Row],[副火力]]=テーブル3[[#This Row],[火力]]),テーブル3[[#This Row],[副火力]]*1.5,テーブル3[[#This Row],[副火力]])</f>
        <v>109.5</v>
      </c>
      <c r="V275" s="1" t="n">
        <f aca="false">((テーブル3[[#This Row],[主火力補正]]*4)+(テーブル3[[#This Row],[副火力補正]]*0.5))*((H275/3))/1000*VLOOKUP(E275,Sheet4!$A$2:$E$15,2,0)</f>
        <v>49.84225</v>
      </c>
      <c r="W275" s="1" t="n">
        <f aca="false">(F275/IF(テーブル3[[#This Row],[装甲]]="軽",280,IF(テーブル3[[#This Row],[装甲]]="中",250,220)))*((テーブル3[[#This Row],[対空]]/400)+(K275*1.8)+(テーブル3[[#This Row],[速力]])+(Q275*0.1))*VLOOKUP(E275,Sheet4!$A$2:$E$15,3,0)/IF(OR(テーブル3[[#This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53.135</v>
      </c>
      <c r="X275" s="1" t="n">
        <f aca="false">((L275*3)+(テーブル3[[#This Row],[航空]]/15)+(O275/8)+(Q275*0.1))*VLOOKUP(E275,Sheet4!$A$2:$E$15,4,0)/12</f>
        <v>40.6979166666667</v>
      </c>
      <c r="Y275" s="1" t="n">
        <f aca="false">(((20-N275)-1)^2)/2*VLOOKUP(E275,Sheet4!$A$2:$E$15,5,0)</f>
        <v>60.5</v>
      </c>
      <c r="Z275" s="11"/>
    </row>
    <row r="276" customFormat="false" ht="16.5" hidden="false" customHeight="false" outlineLevel="0" collapsed="false">
      <c r="A276" s="22" t="s">
        <v>330</v>
      </c>
      <c r="B276" s="20" t="s">
        <v>243</v>
      </c>
      <c r="C276" s="20"/>
      <c r="D276" s="13" t="s">
        <v>31</v>
      </c>
      <c r="E276" s="14" t="s">
        <v>32</v>
      </c>
      <c r="F276" s="9" t="n">
        <v>1381</v>
      </c>
      <c r="G276" s="10" t="s">
        <v>33</v>
      </c>
      <c r="H276" s="9" t="n">
        <v>184</v>
      </c>
      <c r="I276" s="9" t="n">
        <v>76</v>
      </c>
      <c r="J276" s="9" t="n">
        <v>311</v>
      </c>
      <c r="K276" s="9" t="n">
        <v>204</v>
      </c>
      <c r="L276" s="9" t="n">
        <v>136</v>
      </c>
      <c r="M276" s="9" t="n">
        <v>0</v>
      </c>
      <c r="N276" s="9" t="n">
        <v>9</v>
      </c>
      <c r="O276" s="9" t="n">
        <v>174</v>
      </c>
      <c r="P276" s="9" t="n">
        <v>43</v>
      </c>
      <c r="Q276" s="9" t="n">
        <v>72</v>
      </c>
      <c r="R276" s="11" t="n">
        <f aca="false">MAX(テーブル3[[#This Row],[火力]],(テーブル3[[#This Row],[雷装]]/2),テーブル3[[#This Row],[航空]])</f>
        <v>155.5</v>
      </c>
      <c r="S27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76" s="12" t="n">
        <f aca="false">IF(AND(テーブル3[[#This Row],[主火力]]=テーブル3[[#This Row],[火力]],テーブル3[[#This Row],[艦種]]="駆逐"),テーブル3[[#This Row],[主火力]]*1.5,テーブル3[[#This Row],[主火力]])</f>
        <v>155.5</v>
      </c>
      <c r="U276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76" s="1" t="n">
        <f aca="false">((テーブル3[[#This Row],[主火力補正]]*4)+(テーブル3[[#This Row],[副火力補正]]*0.5))*((H276/3))/1000*VLOOKUP(E276,Sheet4!$A$2:$E$15,2,0)</f>
        <v>41.6453333333333</v>
      </c>
      <c r="W276" s="1" t="n">
        <f aca="false">(F276/IF(テーブル3[[#This Row],[装甲]]="軽",280,IF(テーブル3[[#This Row],[装甲]]="中",250,220)))*((テーブル3[[#This Row],[対空]]/400)+(K276*1.8)+(テーブル3[[#This Row],[速力]])+(Q276*0.1))*VLOOKUP(E276,Sheet4!$A$2:$E$15,3,0)/IF(OR(テーブル3[[#This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51.5088339285714</v>
      </c>
      <c r="X276" s="1" t="n">
        <f aca="false">((L276*3)+(テーブル3[[#This Row],[航空]]/15)+(O276/8)+(Q276*0.1))*VLOOKUP(E276,Sheet4!$A$2:$E$15,4,0)/12</f>
        <v>36.4125</v>
      </c>
      <c r="Y276" s="1" t="n">
        <f aca="false">(((20-N276)-1)^2)/2*VLOOKUP(E276,Sheet4!$A$2:$E$15,5,0)</f>
        <v>50</v>
      </c>
      <c r="Z276" s="11"/>
    </row>
    <row r="277" customFormat="false" ht="16.5" hidden="false" customHeight="false" outlineLevel="0" collapsed="false">
      <c r="A277" s="22" t="s">
        <v>331</v>
      </c>
      <c r="B277" s="20" t="s">
        <v>243</v>
      </c>
      <c r="C277" s="20"/>
      <c r="D277" s="32" t="s">
        <v>130</v>
      </c>
      <c r="E277" s="14" t="s">
        <v>32</v>
      </c>
      <c r="F277" s="9" t="n">
        <v>1359</v>
      </c>
      <c r="G277" s="10" t="s">
        <v>33</v>
      </c>
      <c r="H277" s="9" t="n">
        <v>190</v>
      </c>
      <c r="I277" s="9" t="n">
        <v>68</v>
      </c>
      <c r="J277" s="9" t="n">
        <v>350</v>
      </c>
      <c r="K277" s="9" t="n">
        <v>210</v>
      </c>
      <c r="L277" s="9" t="n">
        <v>150</v>
      </c>
      <c r="M277" s="9" t="n">
        <v>0</v>
      </c>
      <c r="N277" s="9" t="n">
        <v>7</v>
      </c>
      <c r="O277" s="9" t="n">
        <v>206</v>
      </c>
      <c r="P277" s="9" t="n">
        <v>43</v>
      </c>
      <c r="Q277" s="9" t="n">
        <v>35</v>
      </c>
      <c r="R277" s="11" t="n">
        <f aca="false">MAX(テーブル3[[#This Row],[火力]],(テーブル3[[#This Row],[雷装]]/2),テーブル3[[#This Row],[航空]])</f>
        <v>175</v>
      </c>
      <c r="S27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77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77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77" s="1" t="n">
        <f aca="false">((テーブル3[[#This Row],[主火力補正]]*4)+(テーブル3[[#This Row],[副火力補正]]*0.5))*((H277/3))/1000*VLOOKUP(E277,Sheet4!$A$2:$E$15,2,0)</f>
        <v>47.5633333333333</v>
      </c>
      <c r="W277" s="1" t="n">
        <f aca="false">(F277/IF(テーブル3[[#This Row],[装甲]]="軽",280,IF(テーブル3[[#This Row],[装甲]]="中",250,220)))*((テーブル3[[#This Row],[対空]]/400)+(K277*1.8)+(テーブル3[[#This Row],[速力]])+(Q277*0.1))*VLOOKUP(E277,Sheet4!$A$2:$E$15,3,0)/IF(OR(テーブル3[[#This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51.5540290178572</v>
      </c>
      <c r="X277" s="1" t="n">
        <f aca="false">((L277*3)+(テーブル3[[#This Row],[航空]]/15)+(O277/8)+(Q277*0.1))*VLOOKUP(E277,Sheet4!$A$2:$E$15,4,0)/12</f>
        <v>39.9375</v>
      </c>
      <c r="Y277" s="1" t="n">
        <f aca="false">(((20-N277)-1)^2)/2*VLOOKUP(E277,Sheet4!$A$2:$E$15,5,0)</f>
        <v>72</v>
      </c>
      <c r="Z277" s="11"/>
    </row>
    <row r="278" customFormat="false" ht="16.5" hidden="false" customHeight="false" outlineLevel="0" collapsed="false">
      <c r="A278" s="5" t="s">
        <v>332</v>
      </c>
      <c r="B278" s="20" t="s">
        <v>243</v>
      </c>
      <c r="C278" s="20"/>
      <c r="D278" s="13" t="s">
        <v>31</v>
      </c>
      <c r="E278" s="14" t="s">
        <v>32</v>
      </c>
      <c r="F278" s="9" t="n">
        <v>1518</v>
      </c>
      <c r="G278" s="10" t="s">
        <v>33</v>
      </c>
      <c r="H278" s="9" t="n">
        <v>201</v>
      </c>
      <c r="I278" s="9" t="n">
        <v>85</v>
      </c>
      <c r="J278" s="9" t="n">
        <v>364</v>
      </c>
      <c r="K278" s="9" t="n">
        <v>210</v>
      </c>
      <c r="L278" s="9" t="n">
        <v>164</v>
      </c>
      <c r="M278" s="9" t="n">
        <v>0</v>
      </c>
      <c r="N278" s="9" t="n">
        <v>9</v>
      </c>
      <c r="O278" s="9" t="n">
        <v>215</v>
      </c>
      <c r="P278" s="9" t="n">
        <v>43</v>
      </c>
      <c r="Q278" s="9" t="n">
        <v>32</v>
      </c>
      <c r="R278" s="11" t="n">
        <f aca="false">MAX(テーブル3[[#This Row],[火力]],(テーブル3[[#This Row],[雷装]]/2),テーブル3[[#This Row],[航空]])</f>
        <v>182</v>
      </c>
      <c r="S27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278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78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278" s="1" t="n">
        <f aca="false">((テーブル3[[#This Row],[主火力補正]]*4)+(テーブル3[[#This Row],[副火力補正]]*0.5))*((H278/3))/1000*VLOOKUP(E278,Sheet4!$A$2:$E$15,2,0)</f>
        <v>53.04725</v>
      </c>
      <c r="W278" s="1" t="n">
        <f aca="false">(F278/IF(テーブル3[[#This Row],[装甲]]="軽",280,IF(テーブル3[[#This Row],[装甲]]="中",250,220)))*((テーブル3[[#This Row],[対空]]/400)+(K278*1.8)+(テーブル3[[#This Row],[速力]])+(Q278*0.1))*VLOOKUP(E278,Sheet4!$A$2:$E$15,3,0)/IF(OR(テーブル3[[#This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57.5498196428572</v>
      </c>
      <c r="X278" s="1" t="n">
        <f aca="false">((L278*3)+(テーブル3[[#This Row],[航空]]/15)+(O278/8)+(Q278*0.1))*VLOOKUP(E278,Sheet4!$A$2:$E$15,4,0)/12</f>
        <v>43.50625</v>
      </c>
      <c r="Y278" s="1" t="n">
        <f aca="false">(((20-N278)-1)^2)/2*VLOOKUP(E278,Sheet4!$A$2:$E$15,5,0)</f>
        <v>50</v>
      </c>
    </row>
    <row r="279" customFormat="false" ht="16.5" hidden="false" customHeight="false" outlineLevel="0" collapsed="false">
      <c r="A279" s="22" t="s">
        <v>333</v>
      </c>
      <c r="B279" s="20" t="s">
        <v>243</v>
      </c>
      <c r="C279" s="20"/>
      <c r="D279" s="13" t="s">
        <v>31</v>
      </c>
      <c r="E279" s="14" t="s">
        <v>32</v>
      </c>
      <c r="F279" s="9" t="n">
        <v>1412</v>
      </c>
      <c r="G279" s="10" t="s">
        <v>33</v>
      </c>
      <c r="H279" s="9" t="n">
        <v>201</v>
      </c>
      <c r="I279" s="9" t="n">
        <v>79</v>
      </c>
      <c r="J279" s="9" t="n">
        <v>370</v>
      </c>
      <c r="K279" s="9" t="n">
        <v>210</v>
      </c>
      <c r="L279" s="9" t="n">
        <v>164</v>
      </c>
      <c r="M279" s="9" t="n">
        <v>0</v>
      </c>
      <c r="N279" s="9" t="n">
        <v>9</v>
      </c>
      <c r="O279" s="9" t="n">
        <v>215</v>
      </c>
      <c r="P279" s="9" t="n">
        <v>43</v>
      </c>
      <c r="Q279" s="9" t="n">
        <v>36</v>
      </c>
      <c r="R279" s="11" t="n">
        <f aca="false">MAX(テーブル3[[#This Row],[火力]],(テーブル3[[#This Row],[雷装]]/2),テーブル3[[#This Row],[航空]])</f>
        <v>185</v>
      </c>
      <c r="S27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79</v>
      </c>
      <c r="T279" s="12" t="n">
        <f aca="false">IF(AND(テーブル3[[#This Row],[主火力]]=テーブル3[[#This Row],[火力]],テーブル3[[#This Row],[艦種]]="駆逐"),テーブル3[[#This Row],[主火力]]*1.5,テーブル3[[#This Row],[主火力]])</f>
        <v>185</v>
      </c>
      <c r="U279" s="12" t="n">
        <f aca="false">IF(AND(テーブル3[[#This Row],[艦種]]="駆逐",テーブル3[[#This Row],[副火力]]=テーブル3[[#This Row],[火力]]),テーブル3[[#This Row],[副火力]]*1.5,テーブル3[[#This Row],[副火力]])</f>
        <v>118.5</v>
      </c>
      <c r="V279" s="1" t="n">
        <f aca="false">((テーブル3[[#This Row],[主火力補正]]*4)+(テーブル3[[#This Row],[副火力補正]]*0.5))*((H279/3))/1000*VLOOKUP(E279,Sheet4!$A$2:$E$15,2,0)</f>
        <v>53.54975</v>
      </c>
      <c r="W279" s="1" t="n">
        <f aca="false">(F279/IF(テーブル3[[#This Row],[装甲]]="軽",280,IF(テーブル3[[#This Row],[装甲]]="中",250,220)))*((テーブル3[[#This Row],[対空]]/400)+(K279*1.8)+(テーブル3[[#This Row],[速力]])+(Q279*0.1))*VLOOKUP(E279,Sheet4!$A$2:$E$15,3,0)/IF(OR(テーブル3[[#This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53.5816178571429</v>
      </c>
      <c r="X279" s="1" t="n">
        <f aca="false">((L279*3)+(テーブル3[[#This Row],[航空]]/15)+(O279/8)+(Q279*0.1))*VLOOKUP(E279,Sheet4!$A$2:$E$15,4,0)/12</f>
        <v>43.5395833333333</v>
      </c>
      <c r="Y279" s="1" t="n">
        <f aca="false">(((20-N279)-1)^2)/2*VLOOKUP(E279,Sheet4!$A$2:$E$15,5,0)</f>
        <v>50</v>
      </c>
    </row>
    <row r="280" customFormat="false" ht="16.5" hidden="false" customHeight="false" outlineLevel="0" collapsed="false">
      <c r="A280" s="22" t="s">
        <v>334</v>
      </c>
      <c r="B280" s="20" t="s">
        <v>243</v>
      </c>
      <c r="C280" s="20"/>
      <c r="D280" s="32" t="s">
        <v>130</v>
      </c>
      <c r="E280" s="14" t="s">
        <v>32</v>
      </c>
      <c r="F280" s="9" t="n">
        <v>1359</v>
      </c>
      <c r="G280" s="10" t="s">
        <v>33</v>
      </c>
      <c r="H280" s="9" t="n">
        <v>190</v>
      </c>
      <c r="I280" s="9" t="n">
        <v>68</v>
      </c>
      <c r="J280" s="9" t="n">
        <v>350</v>
      </c>
      <c r="K280" s="9" t="n">
        <v>210</v>
      </c>
      <c r="L280" s="9" t="n">
        <v>150</v>
      </c>
      <c r="M280" s="9" t="n">
        <v>0</v>
      </c>
      <c r="N280" s="9" t="n">
        <v>7</v>
      </c>
      <c r="O280" s="9" t="n">
        <v>206</v>
      </c>
      <c r="P280" s="9" t="n">
        <v>43</v>
      </c>
      <c r="Q280" s="9" t="n">
        <v>54</v>
      </c>
      <c r="R280" s="11" t="n">
        <f aca="false">MAX(テーブル3[[#This Row],[火力]],(テーブル3[[#This Row],[雷装]]/2),テーブル3[[#This Row],[航空]])</f>
        <v>175</v>
      </c>
      <c r="S28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80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80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80" s="1" t="n">
        <f aca="false">((テーブル3[[#This Row],[主火力補正]]*4)+(テーブル3[[#This Row],[副火力補正]]*0.5))*((H280/3))/1000*VLOOKUP(E280,Sheet4!$A$2:$E$15,2,0)</f>
        <v>47.5633333333333</v>
      </c>
      <c r="W280" s="1" t="n">
        <f aca="false">(F280/IF(テーブル3[[#This Row],[装甲]]="軽",280,IF(テーブル3[[#This Row],[装甲]]="中",250,220)))*((テーブル3[[#This Row],[対空]]/400)+(K280*1.8)+(テーブル3[[#This Row],[速力]])+(Q280*0.1))*VLOOKUP(E280,Sheet4!$A$2:$E$15,3,0)/IF(OR(テーブル3[[#This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51.7845736607143</v>
      </c>
      <c r="X280" s="1" t="n">
        <f aca="false">((L280*3)+(テーブル3[[#This Row],[航空]]/15)+(O280/8)+(Q280*0.1))*VLOOKUP(E280,Sheet4!$A$2:$E$15,4,0)/12</f>
        <v>40.0958333333333</v>
      </c>
      <c r="Y280" s="1" t="n">
        <f aca="false">(((20-N280)-1)^2)/2*VLOOKUP(E280,Sheet4!$A$2:$E$15,5,0)</f>
        <v>72</v>
      </c>
      <c r="Z280" s="11"/>
    </row>
    <row r="281" customFormat="false" ht="16.5" hidden="false" customHeight="false" outlineLevel="0" collapsed="false">
      <c r="A281" s="22" t="s">
        <v>335</v>
      </c>
      <c r="B281" s="20" t="s">
        <v>243</v>
      </c>
      <c r="C281" s="20"/>
      <c r="D281" s="32" t="s">
        <v>130</v>
      </c>
      <c r="E281" s="14" t="s">
        <v>32</v>
      </c>
      <c r="F281" s="9" t="n">
        <v>1359</v>
      </c>
      <c r="G281" s="10" t="s">
        <v>33</v>
      </c>
      <c r="H281" s="9" t="n">
        <v>190</v>
      </c>
      <c r="I281" s="9" t="n">
        <v>68</v>
      </c>
      <c r="J281" s="9" t="n">
        <v>350</v>
      </c>
      <c r="K281" s="9" t="n">
        <v>210</v>
      </c>
      <c r="L281" s="9" t="n">
        <v>150</v>
      </c>
      <c r="M281" s="9" t="n">
        <v>0</v>
      </c>
      <c r="N281" s="9" t="n">
        <v>7</v>
      </c>
      <c r="O281" s="9" t="n">
        <v>210</v>
      </c>
      <c r="P281" s="9" t="n">
        <v>43</v>
      </c>
      <c r="Q281" s="9" t="n">
        <v>72</v>
      </c>
      <c r="R281" s="11" t="n">
        <f aca="false">MAX(テーブル3[[#This Row],[火力]],(テーブル3[[#This Row],[雷装]]/2),テーブル3[[#This Row],[航空]])</f>
        <v>175</v>
      </c>
      <c r="S28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81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81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81" s="1" t="n">
        <f aca="false">((テーブル3[[#This Row],[主火力補正]]*4)+(テーブル3[[#This Row],[副火力補正]]*0.5))*((H281/3))/1000*VLOOKUP(E281,Sheet4!$A$2:$E$15,2,0)</f>
        <v>47.5633333333333</v>
      </c>
      <c r="W281" s="1" t="n">
        <f aca="false">(F281/IF(テーブル3[[#This Row],[装甲]]="軽",280,IF(テーブル3[[#This Row],[装甲]]="中",250,220)))*((テーブル3[[#This Row],[対空]]/400)+(K281*1.8)+(テーブル3[[#This Row],[速力]])+(Q281*0.1))*VLOOKUP(E281,Sheet4!$A$2:$E$15,3,0)/IF(OR(テーブル3[[#This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52.002984375</v>
      </c>
      <c r="X281" s="1" t="n">
        <f aca="false">((L281*3)+(テーブル3[[#This Row],[航空]]/15)+(O281/8)+(Q281*0.1))*VLOOKUP(E281,Sheet4!$A$2:$E$15,4,0)/12</f>
        <v>40.2875</v>
      </c>
      <c r="Y281" s="1" t="n">
        <f aca="false">(((20-N281)-1)^2)/2*VLOOKUP(E281,Sheet4!$A$2:$E$15,5,0)</f>
        <v>72</v>
      </c>
    </row>
    <row r="282" customFormat="false" ht="16.5" hidden="false" customHeight="false" outlineLevel="0" collapsed="false">
      <c r="A282" s="22" t="s">
        <v>336</v>
      </c>
      <c r="B282" s="20" t="s">
        <v>243</v>
      </c>
      <c r="C282" s="20"/>
      <c r="D282" s="24" t="s">
        <v>61</v>
      </c>
      <c r="E282" s="14" t="s">
        <v>32</v>
      </c>
      <c r="F282" s="9" t="n">
        <v>1536</v>
      </c>
      <c r="G282" s="10" t="s">
        <v>33</v>
      </c>
      <c r="H282" s="9" t="n">
        <v>201</v>
      </c>
      <c r="I282" s="9" t="n">
        <v>76</v>
      </c>
      <c r="J282" s="9" t="n">
        <v>364</v>
      </c>
      <c r="K282" s="9" t="n">
        <v>210</v>
      </c>
      <c r="L282" s="9" t="n">
        <v>156</v>
      </c>
      <c r="M282" s="9" t="n">
        <v>0</v>
      </c>
      <c r="N282" s="9" t="n">
        <v>8</v>
      </c>
      <c r="O282" s="9" t="n">
        <v>210</v>
      </c>
      <c r="P282" s="9" t="n">
        <v>43</v>
      </c>
      <c r="Q282" s="9" t="n">
        <v>20</v>
      </c>
      <c r="R282" s="11" t="n">
        <f aca="false">MAX(テーブル3[[#This Row],[火力]],(テーブル3[[#This Row],[雷装]]/2),テーブル3[[#This Row],[航空]])</f>
        <v>182</v>
      </c>
      <c r="S28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82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82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82" s="1" t="n">
        <f aca="false">((テーブル3[[#This Row],[主火力補正]]*4)+(テーブル3[[#This Row],[副火力補正]]*0.5))*((H282/3))/1000*VLOOKUP(E282,Sheet4!$A$2:$E$15,2,0)</f>
        <v>52.595</v>
      </c>
      <c r="W282" s="1" t="n">
        <f aca="false">(F282/IF(テーブル3[[#This Row],[装甲]]="軽",280,IF(テーブル3[[#This Row],[装甲]]="中",250,220)))*((テーブル3[[#This Row],[対空]]/400)+(K282*1.8)+(テーブル3[[#This Row],[速力]])+(Q282*0.1))*VLOOKUP(E282,Sheet4!$A$2:$E$15,3,0)/IF(OR(テーブル3[[#This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58.0649142857143</v>
      </c>
      <c r="X282" s="1" t="n">
        <f aca="false">((L282*3)+(テーブル3[[#This Row],[航空]]/15)+(O282/8)+(Q282*0.1))*VLOOKUP(E282,Sheet4!$A$2:$E$15,4,0)/12</f>
        <v>41.3541666666667</v>
      </c>
      <c r="Y282" s="1" t="n">
        <f aca="false">(((20-N282)-1)^2)/2*VLOOKUP(E282,Sheet4!$A$2:$E$15,5,0)</f>
        <v>60.5</v>
      </c>
    </row>
    <row r="283" customFormat="false" ht="16.5" hidden="false" customHeight="false" outlineLevel="0" collapsed="false">
      <c r="A283" s="22" t="s">
        <v>337</v>
      </c>
      <c r="B283" s="20" t="s">
        <v>243</v>
      </c>
      <c r="C283" s="20"/>
      <c r="D283" s="13" t="s">
        <v>31</v>
      </c>
      <c r="E283" s="14" t="s">
        <v>32</v>
      </c>
      <c r="F283" s="9" t="n">
        <v>1581</v>
      </c>
      <c r="G283" s="10" t="s">
        <v>33</v>
      </c>
      <c r="H283" s="9" t="n">
        <v>207</v>
      </c>
      <c r="I283" s="9" t="n">
        <v>80</v>
      </c>
      <c r="J283" s="9" t="n">
        <v>374</v>
      </c>
      <c r="K283" s="9" t="n">
        <v>210</v>
      </c>
      <c r="L283" s="9" t="n">
        <v>160</v>
      </c>
      <c r="M283" s="9" t="n">
        <v>0</v>
      </c>
      <c r="N283" s="9" t="n">
        <v>9</v>
      </c>
      <c r="O283" s="9" t="n">
        <v>215</v>
      </c>
      <c r="P283" s="9" t="n">
        <v>43</v>
      </c>
      <c r="Q283" s="9" t="n">
        <v>65</v>
      </c>
      <c r="R283" s="11" t="n">
        <f aca="false">MAX(テーブル3[[#This Row],[火力]],(テーブル3[[#This Row],[雷装]]/2),テーブル3[[#This Row],[航空]])</f>
        <v>187</v>
      </c>
      <c r="S28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80</v>
      </c>
      <c r="T283" s="12" t="n">
        <f aca="false">IF(AND(テーブル3[[#This Row],[主火力]]=テーブル3[[#This Row],[火力]],テーブル3[[#This Row],[艦種]]="駆逐"),テーブル3[[#This Row],[主火力]]*1.5,テーブル3[[#This Row],[主火力]])</f>
        <v>187</v>
      </c>
      <c r="U283" s="12" t="n">
        <f aca="false">IF(AND(テーブル3[[#This Row],[艦種]]="駆逐",テーブル3[[#This Row],[副火力]]=テーブル3[[#This Row],[火力]]),テーブル3[[#This Row],[副火力]]*1.5,テーブル3[[#This Row],[副火力]])</f>
        <v>120</v>
      </c>
      <c r="V283" s="1" t="n">
        <f aca="false">((テーブル3[[#This Row],[主火力補正]]*4)+(テーブル3[[#This Row],[副火力補正]]*0.5))*((H283/3))/1000*VLOOKUP(E283,Sheet4!$A$2:$E$15,2,0)</f>
        <v>55.752</v>
      </c>
      <c r="W283" s="1" t="n">
        <f aca="false">(F283/IF(テーブル3[[#This Row],[装甲]]="軽",280,IF(テーブル3[[#This Row],[装甲]]="中",250,220)))*((テーブル3[[#This Row],[対空]]/400)+(K283*1.8)+(テーブル3[[#This Row],[速力]])+(Q283*0.1))*VLOOKUP(E283,Sheet4!$A$2:$E$15,3,0)/IF(OR(テーブル3[[#This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60.4026696428571</v>
      </c>
      <c r="X283" s="1" t="n">
        <f aca="false">((L283*3)+(テーブル3[[#This Row],[航空]]/15)+(O283/8)+(Q283*0.1))*VLOOKUP(E283,Sheet4!$A$2:$E$15,4,0)/12</f>
        <v>42.78125</v>
      </c>
      <c r="Y283" s="1" t="n">
        <f aca="false">(((20-N283)-1)^2)/2*VLOOKUP(E283,Sheet4!$A$2:$E$15,5,0)</f>
        <v>50</v>
      </c>
      <c r="Z283" s="11"/>
    </row>
    <row r="284" customFormat="false" ht="16.5" hidden="false" customHeight="false" outlineLevel="0" collapsed="false">
      <c r="A284" s="22" t="s">
        <v>338</v>
      </c>
      <c r="B284" s="20" t="s">
        <v>243</v>
      </c>
      <c r="C284" s="20"/>
      <c r="D284" s="24" t="s">
        <v>61</v>
      </c>
      <c r="E284" s="14" t="s">
        <v>32</v>
      </c>
      <c r="F284" s="9" t="n">
        <v>1536</v>
      </c>
      <c r="G284" s="10" t="s">
        <v>33</v>
      </c>
      <c r="H284" s="9" t="n">
        <v>201</v>
      </c>
      <c r="I284" s="9" t="n">
        <v>76</v>
      </c>
      <c r="J284" s="9" t="n">
        <v>364</v>
      </c>
      <c r="K284" s="9" t="n">
        <v>210</v>
      </c>
      <c r="L284" s="9" t="n">
        <v>156</v>
      </c>
      <c r="M284" s="9" t="n">
        <v>0</v>
      </c>
      <c r="N284" s="9" t="n">
        <v>8</v>
      </c>
      <c r="O284" s="9" t="n">
        <v>210</v>
      </c>
      <c r="P284" s="9" t="n">
        <v>43</v>
      </c>
      <c r="Q284" s="9" t="n">
        <v>40</v>
      </c>
      <c r="R284" s="11" t="n">
        <f aca="false">MAX(テーブル3[[#This Row],[火力]],(テーブル3[[#This Row],[雷装]]/2),テーブル3[[#This Row],[航空]])</f>
        <v>182</v>
      </c>
      <c r="S28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84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84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84" s="1" t="n">
        <f aca="false">((テーブル3[[#This Row],[主火力補正]]*4)+(テーブル3[[#This Row],[副火力補正]]*0.5))*((H284/3))/1000*VLOOKUP(E284,Sheet4!$A$2:$E$15,2,0)</f>
        <v>52.595</v>
      </c>
      <c r="W284" s="1" t="n">
        <f aca="false">(F284/IF(テーブル3[[#This Row],[装甲]]="軽",280,IF(テーブル3[[#This Row],[装甲]]="中",250,220)))*((テーブル3[[#This Row],[対空]]/400)+(K284*1.8)+(テーブル3[[#This Row],[速力]])+(Q284*0.1))*VLOOKUP(E284,Sheet4!$A$2:$E$15,3,0)/IF(OR(テーブル3[[#This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58.3392</v>
      </c>
      <c r="X284" s="1" t="n">
        <f aca="false">((L284*3)+(テーブル3[[#This Row],[航空]]/15)+(O284/8)+(Q284*0.1))*VLOOKUP(E284,Sheet4!$A$2:$E$15,4,0)/12</f>
        <v>41.5208333333333</v>
      </c>
      <c r="Y284" s="1" t="n">
        <f aca="false">(((20-N284)-1)^2)/2*VLOOKUP(E284,Sheet4!$A$2:$E$15,5,0)</f>
        <v>60.5</v>
      </c>
    </row>
    <row r="285" customFormat="false" ht="16.5" hidden="false" customHeight="false" outlineLevel="0" collapsed="false">
      <c r="A285" s="22" t="s">
        <v>339</v>
      </c>
      <c r="B285" s="20" t="s">
        <v>243</v>
      </c>
      <c r="C285" s="20"/>
      <c r="D285" s="24" t="s">
        <v>61</v>
      </c>
      <c r="E285" s="14" t="s">
        <v>32</v>
      </c>
      <c r="F285" s="9" t="n">
        <v>1536</v>
      </c>
      <c r="G285" s="10" t="s">
        <v>33</v>
      </c>
      <c r="H285" s="9" t="n">
        <v>201</v>
      </c>
      <c r="I285" s="9" t="n">
        <v>76</v>
      </c>
      <c r="J285" s="9" t="n">
        <v>364</v>
      </c>
      <c r="K285" s="9" t="n">
        <v>210</v>
      </c>
      <c r="L285" s="9" t="n">
        <v>156</v>
      </c>
      <c r="M285" s="9" t="n">
        <v>0</v>
      </c>
      <c r="N285" s="9" t="n">
        <v>8</v>
      </c>
      <c r="O285" s="9" t="n">
        <v>210</v>
      </c>
      <c r="P285" s="9" t="n">
        <v>43</v>
      </c>
      <c r="Q285" s="9" t="n">
        <v>52</v>
      </c>
      <c r="R285" s="11" t="n">
        <f aca="false">MAX(テーブル3[[#This Row],[火力]],(テーブル3[[#This Row],[雷装]]/2),テーブル3[[#This Row],[航空]])</f>
        <v>182</v>
      </c>
      <c r="S28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85" s="12" t="n">
        <f aca="false">IF(AND(テーブル3[[#This Row],[主火力]]=テーブル3[[#This Row],[火力]],テーブル3[[#This Row],[艦種]]="駆逐"),テーブル3[[#This Row],[主火力]]*1.5,テーブル3[[#This Row],[主火力]])</f>
        <v>182</v>
      </c>
      <c r="U285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85" s="1" t="n">
        <f aca="false">((テーブル3[[#This Row],[主火力補正]]*4)+(テーブル3[[#This Row],[副火力補正]]*0.5))*((H285/3))/1000*VLOOKUP(E285,Sheet4!$A$2:$E$15,2,0)</f>
        <v>52.595</v>
      </c>
      <c r="W285" s="1" t="n">
        <f aca="false">(F285/IF(テーブル3[[#This Row],[装甲]]="軽",280,IF(テーブル3[[#This Row],[装甲]]="中",250,220)))*((テーブル3[[#This Row],[対空]]/400)+(K285*1.8)+(テーブル3[[#This Row],[速力]])+(Q285*0.1))*VLOOKUP(E285,Sheet4!$A$2:$E$15,3,0)/IF(OR(テーブル3[[#This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58.5037714285714</v>
      </c>
      <c r="X285" s="1" t="n">
        <f aca="false">((L285*3)+(テーブル3[[#This Row],[航空]]/15)+(O285/8)+(Q285*0.1))*VLOOKUP(E285,Sheet4!$A$2:$E$15,4,0)/12</f>
        <v>41.6208333333333</v>
      </c>
      <c r="Y285" s="1" t="n">
        <f aca="false">(((20-N285)-1)^2)/2*VLOOKUP(E285,Sheet4!$A$2:$E$15,5,0)</f>
        <v>60.5</v>
      </c>
    </row>
    <row r="286" customFormat="false" ht="16.5" hidden="false" customHeight="false" outlineLevel="0" collapsed="false">
      <c r="A286" s="22" t="s">
        <v>340</v>
      </c>
      <c r="B286" s="20" t="s">
        <v>243</v>
      </c>
      <c r="C286" s="20" t="s">
        <v>51</v>
      </c>
      <c r="D286" s="13" t="s">
        <v>31</v>
      </c>
      <c r="E286" s="14" t="s">
        <v>32</v>
      </c>
      <c r="F286" s="9" t="n">
        <v>1567</v>
      </c>
      <c r="G286" s="10" t="s">
        <v>33</v>
      </c>
      <c r="H286" s="9" t="n">
        <v>195</v>
      </c>
      <c r="I286" s="9" t="n">
        <v>107</v>
      </c>
      <c r="J286" s="9" t="n">
        <v>357</v>
      </c>
      <c r="K286" s="9" t="n">
        <v>249</v>
      </c>
      <c r="L286" s="9" t="n">
        <v>169</v>
      </c>
      <c r="M286" s="9" t="n">
        <v>0</v>
      </c>
      <c r="N286" s="9" t="n">
        <v>8</v>
      </c>
      <c r="O286" s="9" t="n">
        <v>218</v>
      </c>
      <c r="P286" s="9" t="n">
        <v>45</v>
      </c>
      <c r="Q286" s="9" t="n">
        <v>68</v>
      </c>
      <c r="R286" s="11" t="n">
        <f aca="false">MAX(テーブル3[[#This Row],[火力]],(テーブル3[[#This Row],[雷装]]/2),テーブル3[[#This Row],[航空]])</f>
        <v>178.5</v>
      </c>
      <c r="S28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107</v>
      </c>
      <c r="T286" s="12" t="n">
        <f aca="false">IF(AND(テーブル3[[#This Row],[主火力]]=テーブル3[[#This Row],[火力]],テーブル3[[#This Row],[艦種]]="駆逐"),テーブル3[[#This Row],[主火力]]*1.5,テーブル3[[#This Row],[主火力]])</f>
        <v>178.5</v>
      </c>
      <c r="U286" s="12" t="n">
        <f aca="false">IF(AND(テーブル3[[#This Row],[艦種]]="駆逐",テーブル3[[#This Row],[副火力]]=テーブル3[[#This Row],[火力]]),テーブル3[[#This Row],[副火力]]*1.5,テーブル3[[#This Row],[副火力]])</f>
        <v>160.5</v>
      </c>
      <c r="V286" s="1" t="n">
        <f aca="false">((テーブル3[[#This Row],[主火力補正]]*4)+(テーブル3[[#This Row],[副火力補正]]*0.5))*((H286/3))/1000*VLOOKUP(E286,Sheet4!$A$2:$E$15,2,0)</f>
        <v>51.62625</v>
      </c>
      <c r="W286" s="1" t="n">
        <f aca="false">(F286/IF(テーブル3[[#This Row],[装甲]]="軽",280,IF(テーブル3[[#This Row],[装甲]]="中",250,220)))*((テーブル3[[#This Row],[対空]]/400)+(K286*1.8)+(テーブル3[[#This Row],[速力]])+(Q286*0.1))*VLOOKUP(E286,Sheet4!$A$2:$E$15,3,0)/IF(OR(テーブル3[[#This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70.0144694196429</v>
      </c>
      <c r="X286" s="1" t="n">
        <f aca="false">((L286*3)+(テーブル3[[#This Row],[航空]]/15)+(O286/8)+(Q286*0.1))*VLOOKUP(E286,Sheet4!$A$2:$E$15,4,0)/12</f>
        <v>45.0875</v>
      </c>
      <c r="Y286" s="1" t="n">
        <f aca="false">(((20-N286)-1)^2)/2*VLOOKUP(E286,Sheet4!$A$2:$E$15,5,0)</f>
        <v>60.5</v>
      </c>
    </row>
    <row r="287" customFormat="false" ht="16.5" hidden="false" customHeight="false" outlineLevel="0" collapsed="false">
      <c r="A287" s="5" t="s">
        <v>341</v>
      </c>
      <c r="B287" s="20" t="s">
        <v>243</v>
      </c>
      <c r="C287" s="20"/>
      <c r="D287" s="13" t="s">
        <v>31</v>
      </c>
      <c r="E287" s="14" t="s">
        <v>32</v>
      </c>
      <c r="F287" s="9" t="n">
        <v>1518</v>
      </c>
      <c r="G287" s="10" t="s">
        <v>33</v>
      </c>
      <c r="H287" s="9" t="n">
        <v>201</v>
      </c>
      <c r="I287" s="9" t="n">
        <v>81</v>
      </c>
      <c r="J287" s="9" t="n">
        <v>374</v>
      </c>
      <c r="K287" s="9" t="n">
        <v>210</v>
      </c>
      <c r="L287" s="9" t="n">
        <v>157</v>
      </c>
      <c r="M287" s="9" t="n">
        <v>0</v>
      </c>
      <c r="N287" s="9" t="n">
        <v>9</v>
      </c>
      <c r="O287" s="9" t="n">
        <v>192</v>
      </c>
      <c r="P287" s="9" t="n">
        <v>43</v>
      </c>
      <c r="Q287" s="9" t="n">
        <v>40</v>
      </c>
      <c r="R287" s="11" t="n">
        <f aca="false">MAX(テーブル3[[#This Row],[火力]],(テーブル3[[#This Row],[雷装]]/2),テーブル3[[#This Row],[航空]])</f>
        <v>187</v>
      </c>
      <c r="S28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81</v>
      </c>
      <c r="T287" s="12" t="n">
        <f aca="false">IF(AND(テーブル3[[#This Row],[主火力]]=テーブル3[[#This Row],[火力]],テーブル3[[#This Row],[艦種]]="駆逐"),テーブル3[[#This Row],[主火力]]*1.5,テーブル3[[#This Row],[主火力]])</f>
        <v>187</v>
      </c>
      <c r="U287" s="12" t="n">
        <f aca="false">IF(AND(テーブル3[[#This Row],[艦種]]="駆逐",テーブル3[[#This Row],[副火力]]=テーブル3[[#This Row],[火力]]),テーブル3[[#This Row],[副火力]]*1.5,テーブル3[[#This Row],[副火力]])</f>
        <v>121.5</v>
      </c>
      <c r="V287" s="1" t="n">
        <f aca="false">((テーブル3[[#This Row],[主火力補正]]*4)+(テーブル3[[#This Row],[副火力補正]]*0.5))*((H287/3))/1000*VLOOKUP(E287,Sheet4!$A$2:$E$15,2,0)</f>
        <v>54.18625</v>
      </c>
      <c r="W287" s="1" t="n">
        <f aca="false">(F287/IF(テーブル3[[#This Row],[装甲]]="軽",280,IF(テーブル3[[#This Row],[装甲]]="中",250,220)))*((テーブル3[[#This Row],[対空]]/400)+(K287*1.8)+(テーブル3[[#This Row],[速力]])+(Q287*0.1))*VLOOKUP(E287,Sheet4!$A$2:$E$15,3,0)/IF(OR(テーブル3[[#This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57.6558763392857</v>
      </c>
      <c r="X287" s="1" t="n">
        <f aca="false">((L287*3)+(テーブル3[[#This Row],[航空]]/15)+(O287/8)+(Q287*0.1))*VLOOKUP(E287,Sheet4!$A$2:$E$15,4,0)/12</f>
        <v>41.5833333333333</v>
      </c>
      <c r="Y287" s="1" t="n">
        <f aca="false">(((20-N287)-1)^2)/2*VLOOKUP(E287,Sheet4!$A$2:$E$15,5,0)</f>
        <v>50</v>
      </c>
    </row>
    <row r="288" customFormat="false" ht="16.5" hidden="false" customHeight="false" outlineLevel="0" collapsed="false">
      <c r="A288" s="5" t="s">
        <v>342</v>
      </c>
      <c r="B288" s="20" t="s">
        <v>243</v>
      </c>
      <c r="C288" s="20"/>
      <c r="D288" s="24" t="s">
        <v>61</v>
      </c>
      <c r="E288" s="14" t="s">
        <v>32</v>
      </c>
      <c r="F288" s="9" t="n">
        <v>1370</v>
      </c>
      <c r="G288" s="10" t="s">
        <v>33</v>
      </c>
      <c r="H288" s="9" t="n">
        <v>196</v>
      </c>
      <c r="I288" s="9" t="n">
        <v>76</v>
      </c>
      <c r="J288" s="9" t="n">
        <v>356</v>
      </c>
      <c r="K288" s="9" t="n">
        <v>210</v>
      </c>
      <c r="L288" s="9" t="n">
        <v>156</v>
      </c>
      <c r="M288" s="9" t="n">
        <v>0</v>
      </c>
      <c r="N288" s="9" t="n">
        <v>8</v>
      </c>
      <c r="O288" s="9" t="n">
        <v>187</v>
      </c>
      <c r="P288" s="9" t="n">
        <v>43</v>
      </c>
      <c r="Q288" s="9" t="n">
        <v>24</v>
      </c>
      <c r="R288" s="11" t="n">
        <f aca="false">MAX(テーブル3[[#This Row],[火力]],(テーブル3[[#This Row],[雷装]]/2),テーブル3[[#This Row],[航空]])</f>
        <v>178</v>
      </c>
      <c r="S28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88" s="12" t="n">
        <f aca="false">IF(AND(テーブル3[[#This Row],[主火力]]=テーブル3[[#This Row],[火力]],テーブル3[[#This Row],[艦種]]="駆逐"),テーブル3[[#This Row],[主火力]]*1.5,テーブル3[[#This Row],[主火力]])</f>
        <v>178</v>
      </c>
      <c r="U288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88" s="1" t="n">
        <f aca="false">((テーブル3[[#This Row],[主火力補正]]*4)+(テーブル3[[#This Row],[副火力補正]]*0.5))*((H288/3))/1000*VLOOKUP(E288,Sheet4!$A$2:$E$15,2,0)</f>
        <v>50.2413333333333</v>
      </c>
      <c r="W288" s="1" t="n">
        <f aca="false">(F288/IF(テーブル3[[#This Row],[装甲]]="軽",280,IF(テーブル3[[#This Row],[装甲]]="中",250,220)))*((テーブル3[[#This Row],[対空]]/400)+(K288*1.8)+(テーブル3[[#This Row],[速力]])+(Q288*0.1))*VLOOKUP(E288,Sheet4!$A$2:$E$15,3,0)/IF(OR(テーブル3[[#This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51.8385982142857</v>
      </c>
      <c r="X288" s="1" t="n">
        <f aca="false">((L288*3)+(テーブル3[[#This Row],[航空]]/15)+(O288/8)+(Q288*0.1))*VLOOKUP(E288,Sheet4!$A$2:$E$15,4,0)/12</f>
        <v>41.1479166666667</v>
      </c>
      <c r="Y288" s="1" t="n">
        <f aca="false">(((20-N288)-1)^2)/2*VLOOKUP(E288,Sheet4!$A$2:$E$15,5,0)</f>
        <v>60.5</v>
      </c>
    </row>
    <row r="289" customFormat="false" ht="16.5" hidden="false" customHeight="false" outlineLevel="0" collapsed="false">
      <c r="A289" s="22" t="s">
        <v>343</v>
      </c>
      <c r="B289" s="20" t="s">
        <v>243</v>
      </c>
      <c r="C289" s="20"/>
      <c r="D289" s="32" t="s">
        <v>130</v>
      </c>
      <c r="E289" s="14" t="s">
        <v>32</v>
      </c>
      <c r="F289" s="9" t="n">
        <v>1349</v>
      </c>
      <c r="G289" s="10" t="s">
        <v>33</v>
      </c>
      <c r="H289" s="9" t="n">
        <v>190</v>
      </c>
      <c r="I289" s="9" t="n">
        <v>65</v>
      </c>
      <c r="J289" s="9" t="n">
        <v>354</v>
      </c>
      <c r="K289" s="9" t="n">
        <v>209</v>
      </c>
      <c r="L289" s="9" t="n">
        <v>150</v>
      </c>
      <c r="M289" s="9" t="n">
        <v>0</v>
      </c>
      <c r="N289" s="9" t="n">
        <v>7</v>
      </c>
      <c r="O289" s="9" t="n">
        <v>192</v>
      </c>
      <c r="P289" s="9" t="n">
        <v>42</v>
      </c>
      <c r="Q289" s="9" t="n">
        <v>71</v>
      </c>
      <c r="R289" s="11" t="n">
        <f aca="false">MAX(テーブル3[[#This Row],[火力]],(テーブル3[[#This Row],[雷装]]/2),テーブル3[[#This Row],[航空]])</f>
        <v>177</v>
      </c>
      <c r="S28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289" s="12" t="n">
        <f aca="false">IF(AND(テーブル3[[#This Row],[主火力]]=テーブル3[[#This Row],[火力]],テーブル3[[#This Row],[艦種]]="駆逐"),テーブル3[[#This Row],[主火力]]*1.5,テーブル3[[#This Row],[主火力]])</f>
        <v>177</v>
      </c>
      <c r="U289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289" s="1" t="n">
        <f aca="false">((テーブル3[[#This Row],[主火力補正]]*4)+(テーブル3[[#This Row],[副火力補正]]*0.5))*((H289/3))/1000*VLOOKUP(E289,Sheet4!$A$2:$E$15,2,0)</f>
        <v>47.9275</v>
      </c>
      <c r="W289" s="1" t="n">
        <f aca="false">(F289/IF(テーブル3[[#This Row],[装甲]]="軽",280,IF(テーブル3[[#This Row],[装甲]]="中",250,220)))*((テーブル3[[#This Row],[対空]]/400)+(K289*1.8)+(テーブル3[[#This Row],[速力]])+(Q289*0.1))*VLOOKUP(E289,Sheet4!$A$2:$E$15,3,0)/IF(OR(テーブル3[[#This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51.2710334821429</v>
      </c>
      <c r="X289" s="1" t="n">
        <f aca="false">((L289*3)+(テーブル3[[#This Row],[航空]]/15)+(O289/8)+(Q289*0.1))*VLOOKUP(E289,Sheet4!$A$2:$E$15,4,0)/12</f>
        <v>40.0916666666667</v>
      </c>
      <c r="Y289" s="1" t="n">
        <f aca="false">(((20-N289)-1)^2)/2*VLOOKUP(E289,Sheet4!$A$2:$E$15,5,0)</f>
        <v>72</v>
      </c>
    </row>
    <row r="290" customFormat="false" ht="16.5" hidden="false" customHeight="false" outlineLevel="0" collapsed="false">
      <c r="A290" s="22" t="s">
        <v>344</v>
      </c>
      <c r="B290" s="20" t="s">
        <v>243</v>
      </c>
      <c r="C290" s="20"/>
      <c r="D290" s="24" t="s">
        <v>61</v>
      </c>
      <c r="E290" s="14" t="s">
        <v>32</v>
      </c>
      <c r="F290" s="9" t="n">
        <v>1402</v>
      </c>
      <c r="G290" s="10" t="s">
        <v>33</v>
      </c>
      <c r="H290" s="9" t="n">
        <v>195</v>
      </c>
      <c r="I290" s="9" t="n">
        <v>72</v>
      </c>
      <c r="J290" s="9" t="n">
        <v>357</v>
      </c>
      <c r="K290" s="9" t="n">
        <v>209</v>
      </c>
      <c r="L290" s="9" t="n">
        <v>154</v>
      </c>
      <c r="M290" s="9" t="n">
        <v>0</v>
      </c>
      <c r="N290" s="9" t="n">
        <v>8</v>
      </c>
      <c r="O290" s="9" t="n">
        <v>218</v>
      </c>
      <c r="P290" s="9" t="n">
        <v>42</v>
      </c>
      <c r="Q290" s="9" t="n">
        <v>68</v>
      </c>
      <c r="R290" s="11" t="n">
        <f aca="false">MAX(テーブル3[[#This Row],[火力]],(テーブル3[[#This Row],[雷装]]/2),テーブル3[[#This Row],[航空]])</f>
        <v>178.5</v>
      </c>
      <c r="S29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72</v>
      </c>
      <c r="T290" s="12" t="n">
        <f aca="false">IF(AND(テーブル3[[#This Row],[主火力]]=テーブル3[[#This Row],[火力]],テーブル3[[#This Row],[艦種]]="駆逐"),テーブル3[[#This Row],[主火力]]*1.5,テーブル3[[#This Row],[主火力]])</f>
        <v>178.5</v>
      </c>
      <c r="U290" s="12" t="n">
        <f aca="false">IF(AND(テーブル3[[#This Row],[艦種]]="駆逐",テーブル3[[#This Row],[副火力]]=テーブル3[[#This Row],[火力]]),テーブル3[[#This Row],[副火力]]*1.5,テーブル3[[#This Row],[副火力]])</f>
        <v>108</v>
      </c>
      <c r="V290" s="1" t="n">
        <f aca="false">((テーブル3[[#This Row],[主火力補正]]*4)+(テーブル3[[#This Row],[副火力補正]]*0.5))*((H290/3))/1000*VLOOKUP(E290,Sheet4!$A$2:$E$15,2,0)</f>
        <v>49.92</v>
      </c>
      <c r="W290" s="1" t="n">
        <f aca="false">(F290/IF(テーブル3[[#This Row],[装甲]]="軽",280,IF(テーブル3[[#This Row],[装甲]]="中",250,220)))*((テーブル3[[#This Row],[対空]]/400)+(K290*1.8)+(テーブル3[[#This Row],[速力]])+(Q290*0.1))*VLOOKUP(E290,Sheet4!$A$2:$E$15,3,0)/IF(OR(テーブル3[[#This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53.2490866071429</v>
      </c>
      <c r="X290" s="1" t="n">
        <f aca="false">((L290*3)+(テーブル3[[#This Row],[航空]]/15)+(O290/8)+(Q290*0.1))*VLOOKUP(E290,Sheet4!$A$2:$E$15,4,0)/12</f>
        <v>41.3375</v>
      </c>
      <c r="Y290" s="1" t="n">
        <f aca="false">(((20-N290)-1)^2)/2*VLOOKUP(E290,Sheet4!$A$2:$E$15,5,0)</f>
        <v>60.5</v>
      </c>
    </row>
    <row r="291" customFormat="false" ht="16.5" hidden="false" customHeight="false" outlineLevel="0" collapsed="false">
      <c r="A291" s="22" t="s">
        <v>345</v>
      </c>
      <c r="B291" s="20" t="s">
        <v>243</v>
      </c>
      <c r="C291" s="20"/>
      <c r="D291" s="32" t="s">
        <v>130</v>
      </c>
      <c r="E291" s="14" t="s">
        <v>32</v>
      </c>
      <c r="F291" s="9" t="n">
        <v>1373</v>
      </c>
      <c r="G291" s="10" t="s">
        <v>33</v>
      </c>
      <c r="H291" s="9" t="n">
        <v>192</v>
      </c>
      <c r="I291" s="9" t="n">
        <v>71</v>
      </c>
      <c r="J291" s="9" t="n">
        <v>350</v>
      </c>
      <c r="K291" s="9" t="n">
        <v>209</v>
      </c>
      <c r="L291" s="9" t="n">
        <v>150</v>
      </c>
      <c r="M291" s="9" t="n">
        <v>0</v>
      </c>
      <c r="N291" s="9" t="n">
        <v>7</v>
      </c>
      <c r="O291" s="9" t="n">
        <v>213</v>
      </c>
      <c r="P291" s="9" t="n">
        <v>42</v>
      </c>
      <c r="Q291" s="9" t="n">
        <v>68</v>
      </c>
      <c r="R291" s="11" t="n">
        <f aca="false">MAX(テーブル3[[#This Row],[火力]],(テーブル3[[#This Row],[雷装]]/2),テーブル3[[#This Row],[航空]])</f>
        <v>175</v>
      </c>
      <c r="S29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71</v>
      </c>
      <c r="T291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91" s="12" t="n">
        <f aca="false">IF(AND(テーブル3[[#This Row],[艦種]]="駆逐",テーブル3[[#This Row],[副火力]]=テーブル3[[#This Row],[火力]]),テーブル3[[#This Row],[副火力]]*1.5,テーブル3[[#This Row],[副火力]])</f>
        <v>106.5</v>
      </c>
      <c r="V291" s="1" t="n">
        <f aca="false">((テーブル3[[#This Row],[主火力補正]]*4)+(テーブル3[[#This Row],[副火力補正]]*0.5))*((H291/3))/1000*VLOOKUP(E291,Sheet4!$A$2:$E$15,2,0)</f>
        <v>48.208</v>
      </c>
      <c r="W291" s="1" t="n">
        <f aca="false">(F291/IF(テーブル3[[#This Row],[装甲]]="軽",280,IF(テーブル3[[#This Row],[装甲]]="中",250,220)))*((テーブル3[[#This Row],[対空]]/400)+(K291*1.8)+(テーブル3[[#This Row],[速力]])+(Q291*0.1))*VLOOKUP(E291,Sheet4!$A$2:$E$15,3,0)/IF(OR(テーブル3[[#This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52.1464174107143</v>
      </c>
      <c r="X291" s="1" t="n">
        <f aca="false">((L291*3)+(テーブル3[[#This Row],[航空]]/15)+(O291/8)+(Q291*0.1))*VLOOKUP(E291,Sheet4!$A$2:$E$15,4,0)/12</f>
        <v>40.2854166666667</v>
      </c>
      <c r="Y291" s="1" t="n">
        <f aca="false">(((20-N291)-1)^2)/2*VLOOKUP(E291,Sheet4!$A$2:$E$15,5,0)</f>
        <v>72</v>
      </c>
    </row>
    <row r="292" customFormat="false" ht="16.5" hidden="false" customHeight="false" outlineLevel="0" collapsed="false">
      <c r="A292" s="22" t="s">
        <v>346</v>
      </c>
      <c r="B292" s="20" t="s">
        <v>243</v>
      </c>
      <c r="C292" s="20"/>
      <c r="D292" s="32" t="s">
        <v>130</v>
      </c>
      <c r="E292" s="14" t="s">
        <v>32</v>
      </c>
      <c r="F292" s="9" t="n">
        <v>1349</v>
      </c>
      <c r="G292" s="10" t="s">
        <v>33</v>
      </c>
      <c r="H292" s="9" t="n">
        <v>190</v>
      </c>
      <c r="I292" s="9" t="n">
        <v>65</v>
      </c>
      <c r="J292" s="9" t="n">
        <v>354</v>
      </c>
      <c r="K292" s="9" t="n">
        <v>209</v>
      </c>
      <c r="L292" s="9" t="n">
        <v>150</v>
      </c>
      <c r="M292" s="9" t="n">
        <v>0</v>
      </c>
      <c r="N292" s="9" t="n">
        <v>7</v>
      </c>
      <c r="O292" s="9" t="n">
        <v>197</v>
      </c>
      <c r="P292" s="9" t="n">
        <v>42</v>
      </c>
      <c r="Q292" s="9" t="n">
        <v>65</v>
      </c>
      <c r="R292" s="11" t="n">
        <f aca="false">MAX(テーブル3[[#This Row],[火力]],(テーブル3[[#This Row],[雷装]]/2),テーブル3[[#This Row],[航空]])</f>
        <v>177</v>
      </c>
      <c r="S29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292" s="12" t="n">
        <f aca="false">IF(AND(テーブル3[[#This Row],[主火力]]=テーブル3[[#This Row],[火力]],テーブル3[[#This Row],[艦種]]="駆逐"),テーブル3[[#This Row],[主火力]]*1.5,テーブル3[[#This Row],[主火力]])</f>
        <v>177</v>
      </c>
      <c r="U292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292" s="1" t="n">
        <f aca="false">((テーブル3[[#This Row],[主火力補正]]*4)+(テーブル3[[#This Row],[副火力補正]]*0.5))*((H292/3))/1000*VLOOKUP(E292,Sheet4!$A$2:$E$15,2,0)</f>
        <v>47.9275</v>
      </c>
      <c r="W292" s="1" t="n">
        <f aca="false">(F292/IF(テーブル3[[#This Row],[装甲]]="軽",280,IF(テーブル3[[#This Row],[装甲]]="中",250,220)))*((テーブル3[[#This Row],[対空]]/400)+(K292*1.8)+(テーブル3[[#This Row],[速力]])+(Q292*0.1))*VLOOKUP(E292,Sheet4!$A$2:$E$15,3,0)/IF(OR(テーブル3[[#This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51.198765625</v>
      </c>
      <c r="X292" s="1" t="n">
        <f aca="false">((L292*3)+(テーブル3[[#This Row],[航空]]/15)+(O292/8)+(Q292*0.1))*VLOOKUP(E292,Sheet4!$A$2:$E$15,4,0)/12</f>
        <v>40.09375</v>
      </c>
      <c r="Y292" s="1" t="n">
        <f aca="false">(((20-N292)-1)^2)/2*VLOOKUP(E292,Sheet4!$A$2:$E$15,5,0)</f>
        <v>72</v>
      </c>
    </row>
    <row r="293" customFormat="false" ht="16.5" hidden="false" customHeight="false" outlineLevel="0" collapsed="false">
      <c r="A293" s="22" t="s">
        <v>347</v>
      </c>
      <c r="B293" s="20" t="s">
        <v>243</v>
      </c>
      <c r="C293" s="20"/>
      <c r="D293" s="13" t="s">
        <v>31</v>
      </c>
      <c r="E293" s="14" t="s">
        <v>32</v>
      </c>
      <c r="F293" s="9" t="n">
        <v>1683</v>
      </c>
      <c r="G293" s="10" t="s">
        <v>33</v>
      </c>
      <c r="H293" s="9" t="n">
        <v>201</v>
      </c>
      <c r="I293" s="9" t="n">
        <v>76</v>
      </c>
      <c r="J293" s="9" t="n">
        <v>400</v>
      </c>
      <c r="K293" s="9" t="n">
        <v>210</v>
      </c>
      <c r="L293" s="9" t="n">
        <v>156</v>
      </c>
      <c r="M293" s="9" t="n">
        <v>0</v>
      </c>
      <c r="N293" s="9" t="n">
        <v>9</v>
      </c>
      <c r="O293" s="9" t="n">
        <v>223</v>
      </c>
      <c r="P293" s="9" t="n">
        <v>43</v>
      </c>
      <c r="Q293" s="9" t="n">
        <v>67</v>
      </c>
      <c r="R293" s="11" t="n">
        <f aca="false">MAX(テーブル3[[#This Row],[火力]],(テーブル3[[#This Row],[雷装]]/2),テーブル3[[#This Row],[航空]])</f>
        <v>200</v>
      </c>
      <c r="S29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93" s="12" t="n">
        <f aca="false">IF(AND(テーブル3[[#This Row],[主火力]]=テーブル3[[#This Row],[火力]],テーブル3[[#This Row],[艦種]]="駆逐"),テーブル3[[#This Row],[主火力]]*1.5,テーブル3[[#This Row],[主火力]])</f>
        <v>200</v>
      </c>
      <c r="U293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93" s="1" t="n">
        <f aca="false">((テーブル3[[#This Row],[主火力補正]]*4)+(テーブル3[[#This Row],[副火力補正]]*0.5))*((H293/3))/1000*VLOOKUP(E293,Sheet4!$A$2:$E$15,2,0)</f>
        <v>57.419</v>
      </c>
      <c r="W293" s="1" t="n">
        <f aca="false">(F293/IF(テーブル3[[#This Row],[装甲]]="軽",280,IF(テーブル3[[#This Row],[装甲]]="中",250,220)))*((テーブル3[[#This Row],[対空]]/400)+(K293*1.8)+(テーブル3[[#This Row],[速力]])+(Q293*0.1))*VLOOKUP(E293,Sheet4!$A$2:$E$15,3,0)/IF(OR(テーブル3[[#This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64.3281669642857</v>
      </c>
      <c r="X293" s="1" t="n">
        <f aca="false">((L293*3)+(テーブル3[[#This Row],[航空]]/15)+(O293/8)+(Q293*0.1))*VLOOKUP(E293,Sheet4!$A$2:$E$15,4,0)/12</f>
        <v>41.88125</v>
      </c>
      <c r="Y293" s="1" t="n">
        <f aca="false">(((20-N293)-1)^2)/2*VLOOKUP(E293,Sheet4!$A$2:$E$15,5,0)</f>
        <v>50</v>
      </c>
    </row>
    <row r="294" customFormat="false" ht="16.5" hidden="false" customHeight="false" outlineLevel="0" collapsed="false">
      <c r="A294" s="22" t="s">
        <v>348</v>
      </c>
      <c r="B294" s="20" t="s">
        <v>243</v>
      </c>
      <c r="C294" s="20"/>
      <c r="D294" s="13" t="s">
        <v>31</v>
      </c>
      <c r="E294" s="14" t="s">
        <v>32</v>
      </c>
      <c r="F294" s="9" t="n">
        <v>1683</v>
      </c>
      <c r="G294" s="10" t="s">
        <v>33</v>
      </c>
      <c r="H294" s="9" t="n">
        <v>201</v>
      </c>
      <c r="I294" s="9" t="n">
        <v>76</v>
      </c>
      <c r="J294" s="9" t="n">
        <v>394</v>
      </c>
      <c r="K294" s="9" t="n">
        <v>210</v>
      </c>
      <c r="L294" s="9" t="n">
        <v>157</v>
      </c>
      <c r="M294" s="9" t="n">
        <v>0</v>
      </c>
      <c r="N294" s="9" t="n">
        <v>9</v>
      </c>
      <c r="O294" s="9" t="n">
        <v>223</v>
      </c>
      <c r="P294" s="9" t="n">
        <v>43</v>
      </c>
      <c r="Q294" s="9" t="n">
        <v>76</v>
      </c>
      <c r="R294" s="11" t="n">
        <f aca="false">MAX(テーブル3[[#This Row],[火力]],(テーブル3[[#This Row],[雷装]]/2),テーブル3[[#This Row],[航空]])</f>
        <v>197</v>
      </c>
      <c r="S29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294" s="12" t="n">
        <f aca="false">IF(AND(テーブル3[[#This Row],[主火力]]=テーブル3[[#This Row],[火力]],テーブル3[[#This Row],[艦種]]="駆逐"),テーブル3[[#This Row],[主火力]]*1.5,テーブル3[[#This Row],[主火力]])</f>
        <v>197</v>
      </c>
      <c r="U294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294" s="1" t="n">
        <f aca="false">((テーブル3[[#This Row],[主火力補正]]*4)+(テーブル3[[#This Row],[副火力補正]]*0.5))*((H294/3))/1000*VLOOKUP(E294,Sheet4!$A$2:$E$15,2,0)</f>
        <v>56.615</v>
      </c>
      <c r="W294" s="1" t="n">
        <f aca="false">(F294/IF(テーブル3[[#This Row],[装甲]]="軽",280,IF(テーブル3[[#This Row],[装甲]]="中",250,220)))*((テーブル3[[#This Row],[対空]]/400)+(K294*1.8)+(テーブル3[[#This Row],[速力]])+(Q294*0.1))*VLOOKUP(E294,Sheet4!$A$2:$E$15,3,0)/IF(OR(テーブル3[[#This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64.4637837053571</v>
      </c>
      <c r="X294" s="1" t="n">
        <f aca="false">((L294*3)+(テーブル3[[#This Row],[航空]]/15)+(O294/8)+(Q294*0.1))*VLOOKUP(E294,Sheet4!$A$2:$E$15,4,0)/12</f>
        <v>42.20625</v>
      </c>
      <c r="Y294" s="1" t="n">
        <f aca="false">(((20-N294)-1)^2)/2*VLOOKUP(E294,Sheet4!$A$2:$E$15,5,0)</f>
        <v>50</v>
      </c>
    </row>
    <row r="295" customFormat="false" ht="16.5" hidden="false" customHeight="false" outlineLevel="0" collapsed="false">
      <c r="A295" s="22" t="s">
        <v>349</v>
      </c>
      <c r="B295" s="20" t="s">
        <v>243</v>
      </c>
      <c r="C295" s="20" t="s">
        <v>51</v>
      </c>
      <c r="D295" s="24" t="s">
        <v>61</v>
      </c>
      <c r="E295" s="14" t="s">
        <v>32</v>
      </c>
      <c r="F295" s="9" t="n">
        <v>1538</v>
      </c>
      <c r="G295" s="10" t="s">
        <v>33</v>
      </c>
      <c r="H295" s="9" t="n">
        <v>192</v>
      </c>
      <c r="I295" s="9" t="n">
        <v>106</v>
      </c>
      <c r="J295" s="9" t="n">
        <v>350</v>
      </c>
      <c r="K295" s="9" t="n">
        <v>249</v>
      </c>
      <c r="L295" s="9" t="n">
        <v>165</v>
      </c>
      <c r="M295" s="9" t="n">
        <v>0</v>
      </c>
      <c r="N295" s="9" t="n">
        <v>7</v>
      </c>
      <c r="O295" s="9" t="n">
        <v>213</v>
      </c>
      <c r="P295" s="9" t="n">
        <v>45</v>
      </c>
      <c r="Q295" s="9" t="n">
        <v>68</v>
      </c>
      <c r="R295" s="11" t="n">
        <f aca="false">MAX(テーブル3[[#This Row],[火力]],(テーブル3[[#This Row],[雷装]]/2),テーブル3[[#This Row],[航空]])</f>
        <v>175</v>
      </c>
      <c r="S29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106</v>
      </c>
      <c r="T295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95" s="12" t="n">
        <f aca="false">IF(AND(テーブル3[[#This Row],[艦種]]="駆逐",テーブル3[[#This Row],[副火力]]=テーブル3[[#This Row],[火力]]),テーブル3[[#This Row],[副火力]]*1.5,テーブル3[[#This Row],[副火力]])</f>
        <v>159</v>
      </c>
      <c r="V295" s="1" t="n">
        <f aca="false">((テーブル3[[#This Row],[主火力補正]]*4)+(テーブル3[[#This Row],[副火力補正]]*0.5))*((H295/3))/1000*VLOOKUP(E295,Sheet4!$A$2:$E$15,2,0)</f>
        <v>49.888</v>
      </c>
      <c r="W295" s="1" t="n">
        <f aca="false">(F295/IF(テーブル3[[#This Row],[装甲]]="軽",280,IF(テーブル3[[#This Row],[装甲]]="中",250,220)))*((テーブル3[[#This Row],[対空]]/400)+(K295*1.8)+(テーブル3[[#This Row],[速力]])+(Q295*0.1))*VLOOKUP(E295,Sheet4!$A$2:$E$15,3,0)/IF(OR(テーブル3[[#This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68.717359375</v>
      </c>
      <c r="X295" s="1" t="n">
        <f aca="false">((L295*3)+(テーブル3[[#This Row],[航空]]/15)+(O295/8)+(Q295*0.1))*VLOOKUP(E295,Sheet4!$A$2:$E$15,4,0)/12</f>
        <v>44.0354166666667</v>
      </c>
      <c r="Y295" s="1" t="n">
        <f aca="false">(((20-N295)-1)^2)/2*VLOOKUP(E295,Sheet4!$A$2:$E$15,5,0)</f>
        <v>72</v>
      </c>
    </row>
    <row r="296" customFormat="false" ht="33" hidden="false" customHeight="false" outlineLevel="0" collapsed="false">
      <c r="A296" s="22" t="s">
        <v>350</v>
      </c>
      <c r="B296" s="20" t="s">
        <v>243</v>
      </c>
      <c r="C296" s="20" t="s">
        <v>51</v>
      </c>
      <c r="D296" s="7" t="s">
        <v>27</v>
      </c>
      <c r="E296" s="14" t="s">
        <v>32</v>
      </c>
      <c r="F296" s="9" t="n">
        <v>1746</v>
      </c>
      <c r="G296" s="10" t="s">
        <v>33</v>
      </c>
      <c r="H296" s="9" t="n">
        <v>207</v>
      </c>
      <c r="I296" s="9" t="n">
        <v>90</v>
      </c>
      <c r="J296" s="9" t="n">
        <v>429</v>
      </c>
      <c r="K296" s="9" t="n">
        <v>250</v>
      </c>
      <c r="L296" s="9" t="n">
        <v>160</v>
      </c>
      <c r="M296" s="9" t="n">
        <v>0</v>
      </c>
      <c r="N296" s="9" t="n">
        <v>9</v>
      </c>
      <c r="O296" s="9" t="n">
        <v>215</v>
      </c>
      <c r="P296" s="9" t="n">
        <v>46</v>
      </c>
      <c r="Q296" s="9" t="n">
        <v>65</v>
      </c>
      <c r="R296" s="11" t="n">
        <f aca="false">MAX(テーブル3[[#This Row],[火力]],(テーブル3[[#This Row],[雷装]]/2),テーブル3[[#This Row],[航空]])</f>
        <v>214.5</v>
      </c>
      <c r="S29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90</v>
      </c>
      <c r="T296" s="12" t="n">
        <f aca="false">IF(AND(テーブル3[[#This Row],[主火力]]=テーブル3[[#This Row],[火力]],テーブル3[[#This Row],[艦種]]="駆逐"),テーブル3[[#This Row],[主火力]]*1.5,テーブル3[[#This Row],[主火力]])</f>
        <v>214.5</v>
      </c>
      <c r="U296" s="12" t="n">
        <f aca="false">IF(AND(テーブル3[[#This Row],[艦種]]="駆逐",テーブル3[[#This Row],[副火力]]=テーブル3[[#This Row],[火力]]),テーブル3[[#This Row],[副火力]]*1.5,テーブル3[[#This Row],[副火力]])</f>
        <v>135</v>
      </c>
      <c r="V296" s="1" t="n">
        <f aca="false">((テーブル3[[#This Row],[主火力補正]]*4)+(テーブル3[[#This Row],[副火力補正]]*0.5))*((H296/3))/1000*VLOOKUP(E296,Sheet4!$A$2:$E$15,2,0)</f>
        <v>63.8595</v>
      </c>
      <c r="W296" s="1" t="n">
        <f aca="false">(F296/IF(テーブル3[[#This Row],[装甲]]="軽",280,IF(テーブル3[[#This Row],[装甲]]="中",250,220)))*((テーブル3[[#This Row],[対空]]/400)+(K296*1.8)+(テーブル3[[#This Row],[速力]])+(Q296*0.1))*VLOOKUP(E296,Sheet4!$A$2:$E$15,3,0)/IF(OR(テーブル3[[#This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78.3985178571429</v>
      </c>
      <c r="X296" s="1" t="n">
        <f aca="false">((L296*3)+(テーブル3[[#This Row],[航空]]/15)+(O296/8)+(Q296*0.1))*VLOOKUP(E296,Sheet4!$A$2:$E$15,4,0)/12</f>
        <v>42.78125</v>
      </c>
      <c r="Y296" s="1" t="n">
        <f aca="false">(((20-N296)-1)^2)/2*VLOOKUP(E296,Sheet4!$A$2:$E$15,5,0)</f>
        <v>50</v>
      </c>
    </row>
    <row r="297" customFormat="false" ht="16.5" hidden="false" customHeight="false" outlineLevel="0" collapsed="false">
      <c r="A297" s="22" t="s">
        <v>351</v>
      </c>
      <c r="B297" s="20" t="s">
        <v>243</v>
      </c>
      <c r="C297" s="20" t="s">
        <v>51</v>
      </c>
      <c r="D297" s="24" t="s">
        <v>61</v>
      </c>
      <c r="E297" s="14" t="s">
        <v>32</v>
      </c>
      <c r="F297" s="9" t="n">
        <v>1524</v>
      </c>
      <c r="G297" s="10" t="s">
        <v>33</v>
      </c>
      <c r="H297" s="9" t="n">
        <v>190</v>
      </c>
      <c r="I297" s="9" t="n">
        <v>98</v>
      </c>
      <c r="J297" s="9" t="n">
        <v>350</v>
      </c>
      <c r="K297" s="9" t="n">
        <v>255</v>
      </c>
      <c r="L297" s="9" t="n">
        <v>165</v>
      </c>
      <c r="M297" s="9" t="n">
        <v>0</v>
      </c>
      <c r="N297" s="9" t="n">
        <v>7</v>
      </c>
      <c r="O297" s="9" t="n">
        <v>210</v>
      </c>
      <c r="P297" s="9" t="n">
        <v>46</v>
      </c>
      <c r="Q297" s="9" t="n">
        <v>72</v>
      </c>
      <c r="R297" s="11" t="n">
        <f aca="false">MAX(テーブル3[[#This Row],[火力]],(テーブル3[[#This Row],[雷装]]/2),テーブル3[[#This Row],[航空]])</f>
        <v>175</v>
      </c>
      <c r="S29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98</v>
      </c>
      <c r="T297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97" s="12" t="n">
        <f aca="false">IF(AND(テーブル3[[#This Row],[艦種]]="駆逐",テーブル3[[#This Row],[副火力]]=テーブル3[[#This Row],[火力]]),テーブル3[[#This Row],[副火力]]*1.5,テーブル3[[#This Row],[副火力]])</f>
        <v>147</v>
      </c>
      <c r="V297" s="1" t="n">
        <f aca="false">((テーブル3[[#This Row],[主火力補正]]*4)+(テーブル3[[#This Row],[副火力補正]]*0.5))*((H297/3))/1000*VLOOKUP(E297,Sheet4!$A$2:$E$15,2,0)</f>
        <v>48.9883333333333</v>
      </c>
      <c r="W297" s="1" t="n">
        <f aca="false">(F297/IF(テーブル3[[#This Row],[装甲]]="軽",280,IF(テーブル3[[#This Row],[装甲]]="中",250,220)))*((テーブル3[[#This Row],[対空]]/400)+(K297*1.8)+(テーブル3[[#This Row],[速力]])+(Q297*0.1))*VLOOKUP(E297,Sheet4!$A$2:$E$15,3,0)/IF(OR(テーブル3[[#This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69.7519151785714</v>
      </c>
      <c r="X297" s="1" t="n">
        <f aca="false">((L297*3)+(テーブル3[[#This Row],[航空]]/15)+(O297/8)+(Q297*0.1))*VLOOKUP(E297,Sheet4!$A$2:$E$15,4,0)/12</f>
        <v>44.0375</v>
      </c>
      <c r="Y297" s="1" t="n">
        <f aca="false">(((20-N297)-1)^2)/2*VLOOKUP(E297,Sheet4!$A$2:$E$15,5,0)</f>
        <v>72</v>
      </c>
    </row>
    <row r="298" customFormat="false" ht="16.5" hidden="false" customHeight="false" outlineLevel="0" collapsed="false">
      <c r="A298" s="22" t="s">
        <v>352</v>
      </c>
      <c r="B298" s="20" t="s">
        <v>243</v>
      </c>
      <c r="C298" s="20" t="s">
        <v>51</v>
      </c>
      <c r="D298" s="24" t="s">
        <v>61</v>
      </c>
      <c r="E298" s="14" t="s">
        <v>32</v>
      </c>
      <c r="F298" s="9" t="n">
        <v>1524</v>
      </c>
      <c r="G298" s="10" t="s">
        <v>33</v>
      </c>
      <c r="H298" s="9" t="n">
        <v>195</v>
      </c>
      <c r="I298" s="9" t="n">
        <v>68</v>
      </c>
      <c r="J298" s="9" t="n">
        <v>385</v>
      </c>
      <c r="K298" s="9" t="n">
        <v>245</v>
      </c>
      <c r="L298" s="9" t="n">
        <v>165</v>
      </c>
      <c r="M298" s="9" t="n">
        <v>0</v>
      </c>
      <c r="N298" s="9" t="n">
        <v>7</v>
      </c>
      <c r="O298" s="9" t="n">
        <v>206</v>
      </c>
      <c r="P298" s="9" t="n">
        <v>46</v>
      </c>
      <c r="Q298" s="9" t="n">
        <v>54</v>
      </c>
      <c r="R298" s="11" t="n">
        <f aca="false">MAX(テーブル3[[#This Row],[火力]],(テーブル3[[#This Row],[雷装]]/2),テーブル3[[#This Row],[航空]])</f>
        <v>192.5</v>
      </c>
      <c r="S29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298" s="12" t="n">
        <f aca="false">IF(AND(テーブル3[[#This Row],[主火力]]=テーブル3[[#This Row],[火力]],テーブル3[[#This Row],[艦種]]="駆逐"),テーブル3[[#This Row],[主火力]]*1.5,テーブル3[[#This Row],[主火力]])</f>
        <v>192.5</v>
      </c>
      <c r="U298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298" s="1" t="n">
        <f aca="false">((テーブル3[[#This Row],[主火力補正]]*4)+(テーブル3[[#This Row],[副火力補正]]*0.5))*((H298/3))/1000*VLOOKUP(E298,Sheet4!$A$2:$E$15,2,0)</f>
        <v>53.365</v>
      </c>
      <c r="W298" s="1" t="n">
        <f aca="false">(F298/IF(テーブル3[[#This Row],[装甲]]="軽",280,IF(テーブル3[[#This Row],[装甲]]="中",250,220)))*((テーブル3[[#This Row],[対空]]/400)+(K298*1.8)+(テーブル3[[#This Row],[速力]])+(Q298*0.1))*VLOOKUP(E298,Sheet4!$A$2:$E$15,3,0)/IF(OR(テーブル3[[#This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67.0577008928571</v>
      </c>
      <c r="X298" s="1" t="n">
        <f aca="false">((L298*3)+(テーブル3[[#This Row],[航空]]/15)+(O298/8)+(Q298*0.1))*VLOOKUP(E298,Sheet4!$A$2:$E$15,4,0)/12</f>
        <v>43.8458333333333</v>
      </c>
      <c r="Y298" s="1" t="n">
        <f aca="false">(((20-N298)-1)^2)/2*VLOOKUP(E298,Sheet4!$A$2:$E$15,5,0)</f>
        <v>72</v>
      </c>
    </row>
    <row r="299" customFormat="false" ht="16.5" hidden="false" customHeight="false" outlineLevel="0" collapsed="false">
      <c r="A299" s="22" t="s">
        <v>353</v>
      </c>
      <c r="B299" s="20" t="s">
        <v>243</v>
      </c>
      <c r="C299" s="20" t="s">
        <v>51</v>
      </c>
      <c r="D299" s="24" t="s">
        <v>61</v>
      </c>
      <c r="E299" s="14" t="s">
        <v>32</v>
      </c>
      <c r="F299" s="9" t="n">
        <v>1524</v>
      </c>
      <c r="G299" s="10" t="s">
        <v>33</v>
      </c>
      <c r="H299" s="9" t="n">
        <v>190</v>
      </c>
      <c r="I299" s="9" t="n">
        <v>108</v>
      </c>
      <c r="J299" s="9" t="n">
        <v>350</v>
      </c>
      <c r="K299" s="9" t="n">
        <v>240</v>
      </c>
      <c r="L299" s="9" t="n">
        <v>165</v>
      </c>
      <c r="M299" s="9" t="n">
        <v>0</v>
      </c>
      <c r="N299" s="9" t="n">
        <v>7</v>
      </c>
      <c r="O299" s="9" t="n">
        <v>206</v>
      </c>
      <c r="P299" s="9" t="n">
        <v>46</v>
      </c>
      <c r="Q299" s="9" t="n">
        <v>35</v>
      </c>
      <c r="R299" s="11" t="n">
        <f aca="false">MAX(テーブル3[[#This Row],[火力]],(テーブル3[[#This Row],[雷装]]/2),テーブル3[[#This Row],[航空]])</f>
        <v>175</v>
      </c>
      <c r="S29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108</v>
      </c>
      <c r="T299" s="12" t="n">
        <f aca="false">IF(AND(テーブル3[[#This Row],[主火力]]=テーブル3[[#This Row],[火力]],テーブル3[[#This Row],[艦種]]="駆逐"),テーブル3[[#This Row],[主火力]]*1.5,テーブル3[[#This Row],[主火力]])</f>
        <v>175</v>
      </c>
      <c r="U299" s="12" t="n">
        <f aca="false">IF(AND(テーブル3[[#This Row],[艦種]]="駆逐",テーブル3[[#This Row],[副火力]]=テーブル3[[#This Row],[火力]]),テーブル3[[#This Row],[副火力]]*1.5,テーブル3[[#This Row],[副火力]])</f>
        <v>162</v>
      </c>
      <c r="V299" s="1" t="n">
        <f aca="false">((テーブル3[[#This Row],[主火力補正]]*4)+(テーブル3[[#This Row],[副火力補正]]*0.5))*((H299/3))/1000*VLOOKUP(E299,Sheet4!$A$2:$E$15,2,0)</f>
        <v>49.4633333333333</v>
      </c>
      <c r="W299" s="1" t="n">
        <f aca="false">(F299/IF(テーブル3[[#This Row],[装甲]]="軽",280,IF(テーブル3[[#This Row],[装甲]]="中",250,220)))*((テーブル3[[#This Row],[対空]]/400)+(K299*1.8)+(テーブル3[[#This Row],[速力]])+(Q299*0.1))*VLOOKUP(E299,Sheet4!$A$2:$E$15,3,0)/IF(OR(テーブル3[[#This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65.5745223214286</v>
      </c>
      <c r="X299" s="1" t="n">
        <f aca="false">((L299*3)+(テーブル3[[#This Row],[航空]]/15)+(O299/8)+(Q299*0.1))*VLOOKUP(E299,Sheet4!$A$2:$E$15,4,0)/12</f>
        <v>43.6875</v>
      </c>
      <c r="Y299" s="1" t="n">
        <f aca="false">(((20-N299)-1)^2)/2*VLOOKUP(E299,Sheet4!$A$2:$E$15,5,0)</f>
        <v>72</v>
      </c>
    </row>
    <row r="300" customFormat="false" ht="16.5" hidden="false" customHeight="false" outlineLevel="0" collapsed="false">
      <c r="A300" s="22" t="s">
        <v>354</v>
      </c>
      <c r="B300" s="20" t="s">
        <v>243</v>
      </c>
      <c r="C300" s="20" t="s">
        <v>51</v>
      </c>
      <c r="D300" s="13" t="s">
        <v>31</v>
      </c>
      <c r="E300" s="14" t="s">
        <v>32</v>
      </c>
      <c r="F300" s="9" t="n">
        <v>1535</v>
      </c>
      <c r="G300" s="10" t="s">
        <v>33</v>
      </c>
      <c r="H300" s="9" t="n">
        <v>193</v>
      </c>
      <c r="I300" s="9" t="n">
        <v>68</v>
      </c>
      <c r="J300" s="9" t="n">
        <v>400</v>
      </c>
      <c r="K300" s="9" t="n">
        <v>244</v>
      </c>
      <c r="L300" s="9" t="n">
        <v>169</v>
      </c>
      <c r="M300" s="9" t="n">
        <v>0</v>
      </c>
      <c r="N300" s="9" t="n">
        <v>8</v>
      </c>
      <c r="O300" s="9" t="n">
        <v>173</v>
      </c>
      <c r="P300" s="9" t="n">
        <v>45</v>
      </c>
      <c r="Q300" s="9" t="n">
        <v>43</v>
      </c>
      <c r="R300" s="11" t="n">
        <f aca="false">MAX(テーブル3[[#This Row],[火力]],(テーブル3[[#This Row],[雷装]]/2),テーブル3[[#This Row],[航空]])</f>
        <v>200</v>
      </c>
      <c r="S30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300" s="12" t="n">
        <f aca="false">IF(AND(テーブル3[[#This Row],[主火力]]=テーブル3[[#This Row],[火力]],テーブル3[[#This Row],[艦種]]="駆逐"),テーブル3[[#This Row],[主火力]]*1.5,テーブル3[[#This Row],[主火力]])</f>
        <v>200</v>
      </c>
      <c r="U300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300" s="1" t="n">
        <f aca="false">((テーブル3[[#This Row],[主火力補正]]*4)+(テーブル3[[#This Row],[副火力補正]]*0.5))*((H300/3))/1000*VLOOKUP(E300,Sheet4!$A$2:$E$15,2,0)</f>
        <v>54.7476666666667</v>
      </c>
      <c r="W300" s="1" t="n">
        <f aca="false">(F300/IF(テーブル3[[#This Row],[装甲]]="軽",280,IF(テーブル3[[#This Row],[装甲]]="中",250,220)))*((テーブル3[[#This Row],[対空]]/400)+(K300*1.8)+(テーブル3[[#This Row],[速力]])+(Q300*0.1))*VLOOKUP(E300,Sheet4!$A$2:$E$15,3,0)/IF(OR(テーブル3[[#This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67.0085747767857</v>
      </c>
      <c r="X300" s="1" t="n">
        <f aca="false">((L300*3)+(テーブル3[[#This Row],[航空]]/15)+(O300/8)+(Q300*0.1))*VLOOKUP(E300,Sheet4!$A$2:$E$15,4,0)/12</f>
        <v>44.4104166666667</v>
      </c>
      <c r="Y300" s="1" t="n">
        <f aca="false">(((20-N300)-1)^2)/2*VLOOKUP(E300,Sheet4!$A$2:$E$15,5,0)</f>
        <v>60.5</v>
      </c>
      <c r="Z300" s="11"/>
    </row>
    <row r="301" customFormat="false" ht="16.5" hidden="false" customHeight="false" outlineLevel="0" collapsed="false">
      <c r="A301" s="22" t="s">
        <v>355</v>
      </c>
      <c r="B301" s="20" t="s">
        <v>243</v>
      </c>
      <c r="C301" s="20" t="s">
        <v>51</v>
      </c>
      <c r="D301" s="13" t="s">
        <v>31</v>
      </c>
      <c r="E301" s="14" t="s">
        <v>32</v>
      </c>
      <c r="F301" s="9" t="n">
        <v>1535</v>
      </c>
      <c r="G301" s="10" t="s">
        <v>33</v>
      </c>
      <c r="H301" s="9" t="n">
        <v>193</v>
      </c>
      <c r="I301" s="9" t="n">
        <v>68</v>
      </c>
      <c r="J301" s="9" t="n">
        <v>400</v>
      </c>
      <c r="K301" s="9" t="n">
        <v>244</v>
      </c>
      <c r="L301" s="9" t="n">
        <v>169</v>
      </c>
      <c r="M301" s="9" t="n">
        <v>0</v>
      </c>
      <c r="N301" s="9" t="n">
        <v>8</v>
      </c>
      <c r="O301" s="9" t="n">
        <v>173</v>
      </c>
      <c r="P301" s="9" t="n">
        <v>45</v>
      </c>
      <c r="Q301" s="9" t="n">
        <v>35</v>
      </c>
      <c r="R301" s="11" t="n">
        <f aca="false">MAX(テーブル3[[#This Row],[火力]],(テーブル3[[#This Row],[雷装]]/2),テーブル3[[#This Row],[航空]])</f>
        <v>200</v>
      </c>
      <c r="S30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301" s="12" t="n">
        <f aca="false">IF(AND(テーブル3[[#This Row],[主火力]]=テーブル3[[#This Row],[火力]],テーブル3[[#This Row],[艦種]]="駆逐"),テーブル3[[#This Row],[主火力]]*1.5,テーブル3[[#This Row],[主火力]])</f>
        <v>200</v>
      </c>
      <c r="U301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301" s="1" t="n">
        <f aca="false">((テーブル3[[#This Row],[主火力補正]]*4)+(テーブル3[[#This Row],[副火力補正]]*0.5))*((H301/3))/1000*VLOOKUP(E301,Sheet4!$A$2:$E$15,2,0)</f>
        <v>54.7476666666667</v>
      </c>
      <c r="W301" s="1" t="n">
        <f aca="false">(F301/IF(テーブル3[[#This Row],[装甲]]="軽",280,IF(テーブル3[[#This Row],[装甲]]="中",250,220)))*((テーブル3[[#This Row],[対空]]/400)+(K301*1.8)+(テーブル3[[#This Row],[速力]])+(Q301*0.1))*VLOOKUP(E301,Sheet4!$A$2:$E$15,3,0)/IF(OR(テーブル3[[#This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66.8989319196429</v>
      </c>
      <c r="X301" s="1" t="n">
        <f aca="false">((L301*3)+(テーブル3[[#This Row],[航空]]/15)+(O301/8)+(Q301*0.1))*VLOOKUP(E301,Sheet4!$A$2:$E$15,4,0)/12</f>
        <v>44.34375</v>
      </c>
      <c r="Y301" s="1" t="n">
        <f aca="false">(((20-N301)-1)^2)/2*VLOOKUP(E301,Sheet4!$A$2:$E$15,5,0)</f>
        <v>60.5</v>
      </c>
      <c r="Z301" s="11"/>
    </row>
    <row r="302" customFormat="false" ht="16.5" hidden="false" customHeight="false" outlineLevel="0" collapsed="false">
      <c r="A302" s="22" t="s">
        <v>356</v>
      </c>
      <c r="B302" s="35" t="s">
        <v>357</v>
      </c>
      <c r="C302" s="35"/>
      <c r="D302" s="31" t="s">
        <v>280</v>
      </c>
      <c r="E302" s="16" t="s">
        <v>358</v>
      </c>
      <c r="F302" s="9" t="n">
        <v>7541</v>
      </c>
      <c r="G302" s="10" t="s">
        <v>29</v>
      </c>
      <c r="H302" s="9" t="n">
        <v>170</v>
      </c>
      <c r="I302" s="9" t="n">
        <v>307</v>
      </c>
      <c r="J302" s="9" t="n">
        <v>0</v>
      </c>
      <c r="K302" s="9" t="n">
        <v>50</v>
      </c>
      <c r="L302" s="9" t="n">
        <v>226</v>
      </c>
      <c r="M302" s="9" t="n">
        <v>0</v>
      </c>
      <c r="N302" s="9" t="n">
        <v>16</v>
      </c>
      <c r="O302" s="9" t="n">
        <v>0</v>
      </c>
      <c r="P302" s="9" t="n">
        <v>27</v>
      </c>
      <c r="Q302" s="9" t="n">
        <v>0</v>
      </c>
      <c r="R302" s="11" t="n">
        <f aca="false">MAX(テーブル3[[#This Row],[火力]],(テーブル3[[#This Row],[雷装]]/2),テーブル3[[#This Row],[航空]])</f>
        <v>307</v>
      </c>
      <c r="S30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02" s="12" t="n">
        <f aca="false">IF(AND(テーブル3[[#This Row],[主火力]]=テーブル3[[#This Row],[火力]],テーブル3[[#This Row],[艦種]]="駆逐"),テーブル3[[#This Row],[主火力]]*1.5,テーブル3[[#This Row],[主火力]])</f>
        <v>307</v>
      </c>
      <c r="U30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02" s="1" t="n">
        <f aca="false">((テーブル3[[#This Row],[主火力補正]]*4)+(テーブル3[[#This Row],[副火力補正]]*0.5))*((H302/3))/1000*VLOOKUP(E302,Sheet4!$A$2:$E$15,2,0)</f>
        <v>69.5866666666667</v>
      </c>
      <c r="W302" s="1" t="n">
        <f aca="false">(F302/IF(テーブル3[[#This Row],[装甲]]="軽",280,IF(テーブル3[[#This Row],[装甲]]="中",250,220)))*((テーブル3[[#This Row],[対空]]/400)+(K302*1.8)+(テーブル3[[#This Row],[速力]])+(Q302*0.1))*VLOOKUP(E302,Sheet4!$A$2:$E$15,3,0)/IF(OR(テーブル3[[#This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88.6557665</v>
      </c>
      <c r="X302" s="1" t="n">
        <f aca="false">((L302*3)+(テーブル3[[#This Row],[航空]]/15)+(O302/8)+(Q302*0.1))*VLOOKUP(E302,Sheet4!$A$2:$E$15,4,0)/12</f>
        <v>56.5</v>
      </c>
      <c r="Y302" s="1" t="n">
        <f aca="false">(((20-N302)-1)^2)/2*VLOOKUP(E302,Sheet4!$A$2:$E$15,5,0)</f>
        <v>4.5</v>
      </c>
    </row>
    <row r="303" customFormat="false" ht="33" hidden="false" customHeight="false" outlineLevel="0" collapsed="false">
      <c r="A303" s="5" t="s">
        <v>359</v>
      </c>
      <c r="B303" s="35" t="s">
        <v>357</v>
      </c>
      <c r="C303" s="35"/>
      <c r="D303" s="7" t="s">
        <v>27</v>
      </c>
      <c r="E303" s="10" t="s">
        <v>360</v>
      </c>
      <c r="F303" s="9" t="n">
        <v>2657</v>
      </c>
      <c r="G303" s="10" t="s">
        <v>33</v>
      </c>
      <c r="H303" s="9" t="n">
        <v>109</v>
      </c>
      <c r="I303" s="9" t="n">
        <v>50</v>
      </c>
      <c r="J303" s="9" t="n">
        <v>514</v>
      </c>
      <c r="K303" s="9" t="n">
        <v>36</v>
      </c>
      <c r="L303" s="9" t="n">
        <v>0</v>
      </c>
      <c r="M303" s="9" t="n">
        <v>252</v>
      </c>
      <c r="N303" s="9" t="n">
        <v>7</v>
      </c>
      <c r="O303" s="9" t="n">
        <v>0</v>
      </c>
      <c r="P303" s="9" t="n">
        <v>13</v>
      </c>
      <c r="Q303" s="9" t="n">
        <v>20</v>
      </c>
      <c r="R303" s="11" t="n">
        <f aca="false">MAX(テーブル3[[#This Row],[火力]],(テーブル3[[#This Row],[雷装]]/2),テーブル3[[#This Row],[航空]])</f>
        <v>257</v>
      </c>
      <c r="S30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252</v>
      </c>
      <c r="T303" s="12" t="n">
        <f aca="false">IF(AND(テーブル3[[#This Row],[主火力]]=テーブル3[[#This Row],[火力]],テーブル3[[#This Row],[艦種]]="駆逐"),テーブル3[[#This Row],[主火力]]*1.5,テーブル3[[#This Row],[主火力]])</f>
        <v>257</v>
      </c>
      <c r="U303" s="12" t="n">
        <f aca="false">IF(AND(テーブル3[[#This Row],[艦種]]="駆逐",テーブル3[[#This Row],[副火力]]=テーブル3[[#This Row],[火力]]),テーブル3[[#This Row],[副火力]]*1.5,テーブル3[[#This Row],[副火力]])</f>
        <v>252</v>
      </c>
      <c r="V303" s="1" t="n">
        <f aca="false">((テーブル3[[#This Row],[主火力補正]]*4)+(テーブル3[[#This Row],[副火力補正]]*0.5))*((H303/3))/1000*VLOOKUP(E303,Sheet4!$A$2:$E$15,2,0)</f>
        <v>41.9286666666667</v>
      </c>
      <c r="W303" s="1" t="n">
        <f aca="false">(F303/IF(テーブル3[[#This Row],[装甲]]="軽",280,IF(テーブル3[[#This Row],[装甲]]="中",250,220)))*((テーブル3[[#This Row],[対空]]/400)+(K303*1.8)+(テーブル3[[#This Row],[速力]])+(Q303*0.1))*VLOOKUP(E303,Sheet4!$A$2:$E$15,3,0)/IF(OR(テーブル3[[#This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18.931125</v>
      </c>
      <c r="X303" s="1" t="n">
        <f aca="false">((L303*3)+(テーブル3[[#This Row],[航空]]/15)+(O303/8)+(Q303*0.1))*VLOOKUP(E303,Sheet4!$A$2:$E$15,4,0)/12</f>
        <v>1.56666666666667</v>
      </c>
      <c r="Y303" s="1" t="n">
        <f aca="false">(((20-N303)-1)^2)/2*VLOOKUP(E303,Sheet4!$A$2:$E$15,5,0)</f>
        <v>72</v>
      </c>
      <c r="Z303" s="11"/>
    </row>
    <row r="304" customFormat="false" ht="33" hidden="false" customHeight="false" outlineLevel="0" collapsed="false">
      <c r="A304" s="22" t="s">
        <v>361</v>
      </c>
      <c r="B304" s="35" t="s">
        <v>357</v>
      </c>
      <c r="C304" s="35"/>
      <c r="D304" s="7" t="s">
        <v>27</v>
      </c>
      <c r="E304" s="17" t="s">
        <v>41</v>
      </c>
      <c r="F304" s="9" t="n">
        <v>1993</v>
      </c>
      <c r="G304" s="10" t="s">
        <v>33</v>
      </c>
      <c r="H304" s="9" t="n">
        <v>115</v>
      </c>
      <c r="I304" s="9" t="n">
        <v>65</v>
      </c>
      <c r="J304" s="9" t="n">
        <v>539</v>
      </c>
      <c r="K304" s="9" t="n">
        <v>43</v>
      </c>
      <c r="L304" s="9" t="n">
        <v>0</v>
      </c>
      <c r="M304" s="9" t="n">
        <v>0</v>
      </c>
      <c r="N304" s="9" t="n">
        <v>7</v>
      </c>
      <c r="O304" s="9" t="n">
        <v>0</v>
      </c>
      <c r="P304" s="9" t="n">
        <v>18</v>
      </c>
      <c r="Q304" s="9" t="n">
        <v>22</v>
      </c>
      <c r="R304" s="11" t="n">
        <f aca="false">MAX(テーブル3[[#This Row],[火力]],(テーブル3[[#This Row],[雷装]]/2),テーブル3[[#This Row],[航空]])</f>
        <v>269.5</v>
      </c>
      <c r="S30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04" s="12" t="n">
        <f aca="false">IF(AND(テーブル3[[#This Row],[主火力]]=テーブル3[[#This Row],[火力]],テーブル3[[#This Row],[艦種]]="駆逐"),テーブル3[[#This Row],[主火力]]*1.5,テーブル3[[#This Row],[主火力]])</f>
        <v>269.5</v>
      </c>
      <c r="U304" s="12" t="n">
        <f aca="false">IF(AND(テーブル3[[#This Row],[艦種]]="駆逐",テーブル3[[#This Row],[副火力]]=テーブル3[[#This Row],[火力]]),テーブル3[[#This Row],[副火力]]*1.5,テーブル3[[#This Row],[副火力]])</f>
        <v>65</v>
      </c>
      <c r="V304" s="1" t="n">
        <f aca="false">((テーブル3[[#This Row],[主火力補正]]*4)+(テーブル3[[#This Row],[副火力補正]]*0.5))*((H304/3))/1000*VLOOKUP(E304,Sheet4!$A$2:$E$15,2,0)</f>
        <v>42.5691666666667</v>
      </c>
      <c r="W304" s="1" t="n">
        <f aca="false">(F304/IF(テーブル3[[#This Row],[装甲]]="軽",280,IF(テーブル3[[#This Row],[装甲]]="中",250,220)))*((テーブル3[[#This Row],[対空]]/400)+(K304*1.8)+(テーブル3[[#This Row],[速力]])+(Q304*0.1))*VLOOKUP(E304,Sheet4!$A$2:$E$15,3,0)/IF(OR(テーブル3[[#This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17.3675714285714</v>
      </c>
      <c r="X304" s="1" t="n">
        <f aca="false">((L304*3)+(テーブル3[[#This Row],[航空]]/15)+(O304/8)+(Q304*0.1))*VLOOKUP(E304,Sheet4!$A$2:$E$15,4,0)/12</f>
        <v>0.183333333333333</v>
      </c>
      <c r="Y304" s="1" t="n">
        <f aca="false">(((20-N304)-1)^2)/2*VLOOKUP(E304,Sheet4!$A$2:$E$15,5,0)</f>
        <v>72</v>
      </c>
    </row>
    <row r="305" customFormat="false" ht="33" hidden="false" customHeight="false" outlineLevel="0" collapsed="false">
      <c r="A305" s="22" t="s">
        <v>362</v>
      </c>
      <c r="B305" s="35" t="s">
        <v>357</v>
      </c>
      <c r="C305" s="35"/>
      <c r="D305" s="7" t="s">
        <v>27</v>
      </c>
      <c r="E305" s="17" t="s">
        <v>41</v>
      </c>
      <c r="F305" s="9" t="n">
        <v>2165</v>
      </c>
      <c r="G305" s="10" t="s">
        <v>33</v>
      </c>
      <c r="H305" s="9" t="n">
        <v>110</v>
      </c>
      <c r="I305" s="9" t="n">
        <v>59</v>
      </c>
      <c r="J305" s="9" t="n">
        <v>549</v>
      </c>
      <c r="K305" s="9" t="n">
        <v>45</v>
      </c>
      <c r="L305" s="9" t="n">
        <v>0</v>
      </c>
      <c r="M305" s="9" t="n">
        <v>0</v>
      </c>
      <c r="N305" s="9" t="n">
        <v>7</v>
      </c>
      <c r="O305" s="9" t="n">
        <v>0</v>
      </c>
      <c r="P305" s="9" t="n">
        <v>18</v>
      </c>
      <c r="Q305" s="9" t="n">
        <v>19</v>
      </c>
      <c r="R305" s="11" t="n">
        <f aca="false">MAX(テーブル3[[#This Row],[火力]],(テーブル3[[#This Row],[雷装]]/2),テーブル3[[#This Row],[航空]])</f>
        <v>274.5</v>
      </c>
      <c r="S30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05" s="12" t="n">
        <f aca="false">IF(AND(テーブル3[[#This Row],[主火力]]=テーブル3[[#This Row],[火力]],テーブル3[[#This Row],[艦種]]="駆逐"),テーブル3[[#This Row],[主火力]]*1.5,テーブル3[[#This Row],[主火力]])</f>
        <v>274.5</v>
      </c>
      <c r="U305" s="12" t="n">
        <f aca="false">IF(AND(テーブル3[[#This Row],[艦種]]="駆逐",テーブル3[[#This Row],[副火力]]=テーブル3[[#This Row],[火力]]),テーブル3[[#This Row],[副火力]]*1.5,テーブル3[[#This Row],[副火力]])</f>
        <v>59</v>
      </c>
      <c r="V305" s="1" t="n">
        <f aca="false">((テーブル3[[#This Row],[主火力補正]]*4)+(テーブル3[[#This Row],[副火力補正]]*0.5))*((H305/3))/1000*VLOOKUP(E305,Sheet4!$A$2:$E$15,2,0)</f>
        <v>41.3416666666667</v>
      </c>
      <c r="W305" s="1" t="n">
        <f aca="false">(F305/IF(テーブル3[[#This Row],[装甲]]="軽",280,IF(テーブル3[[#This Row],[装甲]]="中",250,220)))*((テーブル3[[#This Row],[対空]]/400)+(K305*1.8)+(テーブル3[[#This Row],[速力]])+(Q305*0.1))*VLOOKUP(E305,Sheet4!$A$2:$E$15,3,0)/IF(OR(テーブル3[[#This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19.5043303571429</v>
      </c>
      <c r="X305" s="1" t="n">
        <f aca="false">((L305*3)+(テーブル3[[#This Row],[航空]]/15)+(O305/8)+(Q305*0.1))*VLOOKUP(E305,Sheet4!$A$2:$E$15,4,0)/12</f>
        <v>0.158333333333333</v>
      </c>
      <c r="Y305" s="1" t="n">
        <f aca="false">(((20-N305)-1)^2)/2*VLOOKUP(E305,Sheet4!$A$2:$E$15,5,0)</f>
        <v>72</v>
      </c>
    </row>
    <row r="306" customFormat="false" ht="16.5" hidden="false" customHeight="false" outlineLevel="0" collapsed="false">
      <c r="A306" s="22" t="s">
        <v>363</v>
      </c>
      <c r="B306" s="35" t="s">
        <v>357</v>
      </c>
      <c r="C306" s="35"/>
      <c r="D306" s="13" t="s">
        <v>31</v>
      </c>
      <c r="E306" s="17" t="s">
        <v>41</v>
      </c>
      <c r="F306" s="9" t="n">
        <v>1946</v>
      </c>
      <c r="G306" s="10" t="s">
        <v>33</v>
      </c>
      <c r="H306" s="9" t="n">
        <v>70</v>
      </c>
      <c r="I306" s="9" t="n">
        <v>65</v>
      </c>
      <c r="J306" s="9" t="n">
        <v>514</v>
      </c>
      <c r="K306" s="9" t="n">
        <v>45</v>
      </c>
      <c r="L306" s="9" t="n">
        <v>0</v>
      </c>
      <c r="M306" s="9" t="n">
        <v>0</v>
      </c>
      <c r="N306" s="9" t="n">
        <v>6</v>
      </c>
      <c r="O306" s="9" t="n">
        <v>0</v>
      </c>
      <c r="P306" s="9" t="n">
        <v>18</v>
      </c>
      <c r="Q306" s="9" t="n">
        <v>25</v>
      </c>
      <c r="R306" s="11" t="n">
        <f aca="false">MAX(テーブル3[[#This Row],[火力]],(テーブル3[[#This Row],[雷装]]/2),テーブル3[[#This Row],[航空]])</f>
        <v>257</v>
      </c>
      <c r="S30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06" s="12" t="n">
        <f aca="false">IF(AND(テーブル3[[#This Row],[主火力]]=テーブル3[[#This Row],[火力]],テーブル3[[#This Row],[艦種]]="駆逐"),テーブル3[[#This Row],[主火力]]*1.5,テーブル3[[#This Row],[主火力]])</f>
        <v>257</v>
      </c>
      <c r="U306" s="12" t="n">
        <f aca="false">IF(AND(テーブル3[[#This Row],[艦種]]="駆逐",テーブル3[[#This Row],[副火力]]=テーブル3[[#This Row],[火力]]),テーブル3[[#This Row],[副火力]]*1.5,テーブル3[[#This Row],[副火力]])</f>
        <v>65</v>
      </c>
      <c r="V306" s="1" t="n">
        <f aca="false">((テーブル3[[#This Row],[主火力補正]]*4)+(テーブル3[[#This Row],[副火力補正]]*0.5))*((H306/3))/1000*VLOOKUP(E306,Sheet4!$A$2:$E$15,2,0)</f>
        <v>24.745</v>
      </c>
      <c r="W306" s="1" t="n">
        <f aca="false">(F306/IF(テーブル3[[#This Row],[装甲]]="軽",280,IF(テーブル3[[#This Row],[装甲]]="中",250,220)))*((テーブル3[[#This Row],[対空]]/400)+(K306*1.8)+(テーブル3[[#This Row],[速力]])+(Q306*0.1))*VLOOKUP(E306,Sheet4!$A$2:$E$15,3,0)/IF(OR(テーブル3[[#This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17.635625</v>
      </c>
      <c r="X306" s="1" t="n">
        <f aca="false">((L306*3)+(テーブル3[[#This Row],[航空]]/15)+(O306/8)+(Q306*0.1))*VLOOKUP(E306,Sheet4!$A$2:$E$15,4,0)/12</f>
        <v>0.208333333333333</v>
      </c>
      <c r="Y306" s="1" t="n">
        <f aca="false">(((20-N306)-1)^2)/2*VLOOKUP(E306,Sheet4!$A$2:$E$15,5,0)</f>
        <v>84.5</v>
      </c>
    </row>
    <row r="307" customFormat="false" ht="16.5" hidden="false" customHeight="false" outlineLevel="0" collapsed="false">
      <c r="A307" s="22" t="s">
        <v>364</v>
      </c>
      <c r="B307" s="35" t="s">
        <v>357</v>
      </c>
      <c r="C307" s="35"/>
      <c r="D307" s="13" t="s">
        <v>31</v>
      </c>
      <c r="E307" s="17" t="s">
        <v>41</v>
      </c>
      <c r="F307" s="9" t="n">
        <v>2067</v>
      </c>
      <c r="G307" s="10" t="s">
        <v>33</v>
      </c>
      <c r="H307" s="9" t="n">
        <v>109</v>
      </c>
      <c r="I307" s="9" t="n">
        <v>61</v>
      </c>
      <c r="J307" s="9" t="n">
        <v>520</v>
      </c>
      <c r="K307" s="9" t="n">
        <v>45</v>
      </c>
      <c r="L307" s="9" t="n">
        <v>0</v>
      </c>
      <c r="M307" s="9" t="n">
        <v>0</v>
      </c>
      <c r="N307" s="9" t="n">
        <v>6</v>
      </c>
      <c r="O307" s="9" t="n">
        <v>0</v>
      </c>
      <c r="P307" s="9" t="n">
        <v>18</v>
      </c>
      <c r="Q307" s="9" t="n">
        <v>26</v>
      </c>
      <c r="R307" s="11" t="n">
        <f aca="false">MAX(テーブル3[[#This Row],[火力]],(テーブル3[[#This Row],[雷装]]/2),テーブル3[[#This Row],[航空]])</f>
        <v>260</v>
      </c>
      <c r="S30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61</v>
      </c>
      <c r="T307" s="12" t="n">
        <f aca="false">IF(AND(テーブル3[[#This Row],[主火力]]=テーブル3[[#This Row],[火力]],テーブル3[[#This Row],[艦種]]="駆逐"),テーブル3[[#This Row],[主火力]]*1.5,テーブル3[[#This Row],[主火力]])</f>
        <v>260</v>
      </c>
      <c r="U307" s="12" t="n">
        <f aca="false">IF(AND(テーブル3[[#This Row],[艦種]]="駆逐",テーブル3[[#This Row],[副火力]]=テーブル3[[#This Row],[火力]]),テーブル3[[#This Row],[副火力]]*1.5,テーブル3[[#This Row],[副火力]])</f>
        <v>61</v>
      </c>
      <c r="V307" s="1" t="n">
        <f aca="false">((テーブル3[[#This Row],[主火力補正]]*4)+(テーブル3[[#This Row],[副火力補正]]*0.5))*((H307/3))/1000*VLOOKUP(E307,Sheet4!$A$2:$E$15,2,0)</f>
        <v>38.8948333333333</v>
      </c>
      <c r="W307" s="1" t="n">
        <f aca="false">(F307/IF(テーブル3[[#This Row],[装甲]]="軽",280,IF(テーブル3[[#This Row],[装甲]]="中",250,220)))*((テーブル3[[#This Row],[対空]]/400)+(K307*1.8)+(テーブル3[[#This Row],[速力]])+(Q307*0.1))*VLOOKUP(E307,Sheet4!$A$2:$E$15,3,0)/IF(OR(テーブル3[[#This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18.7506428571429</v>
      </c>
      <c r="X307" s="1" t="n">
        <f aca="false">((L307*3)+(テーブル3[[#This Row],[航空]]/15)+(O307/8)+(Q307*0.1))*VLOOKUP(E307,Sheet4!$A$2:$E$15,4,0)/12</f>
        <v>0.216666666666667</v>
      </c>
      <c r="Y307" s="1" t="n">
        <f aca="false">(((20-N307)-1)^2)/2*VLOOKUP(E307,Sheet4!$A$2:$E$15,5,0)</f>
        <v>84.5</v>
      </c>
    </row>
    <row r="308" customFormat="false" ht="16.5" hidden="false" customHeight="false" outlineLevel="0" collapsed="false">
      <c r="A308" s="22" t="s">
        <v>365</v>
      </c>
      <c r="B308" s="35" t="s">
        <v>357</v>
      </c>
      <c r="C308" s="35"/>
      <c r="D308" s="13" t="s">
        <v>31</v>
      </c>
      <c r="E308" s="17" t="s">
        <v>41</v>
      </c>
      <c r="F308" s="9" t="n">
        <v>2080</v>
      </c>
      <c r="G308" s="10" t="s">
        <v>33</v>
      </c>
      <c r="H308" s="9" t="n">
        <v>62</v>
      </c>
      <c r="I308" s="9" t="n">
        <v>59</v>
      </c>
      <c r="J308" s="9" t="n">
        <v>502</v>
      </c>
      <c r="K308" s="9" t="n">
        <v>37</v>
      </c>
      <c r="L308" s="9" t="n">
        <v>0</v>
      </c>
      <c r="M308" s="9" t="n">
        <v>0</v>
      </c>
      <c r="N308" s="9" t="n">
        <v>6</v>
      </c>
      <c r="O308" s="9" t="n">
        <v>0</v>
      </c>
      <c r="P308" s="9" t="n">
        <v>14</v>
      </c>
      <c r="Q308" s="9" t="n">
        <v>46</v>
      </c>
      <c r="R308" s="11" t="n">
        <f aca="false">MAX(テーブル3[[#This Row],[火力]],(テーブル3[[#This Row],[雷装]]/2),テーブル3[[#This Row],[航空]])</f>
        <v>251</v>
      </c>
      <c r="S30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08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308" s="12" t="n">
        <f aca="false">IF(AND(テーブル3[[#This Row],[艦種]]="駆逐",テーブル3[[#This Row],[副火力]]=テーブル3[[#This Row],[火力]]),テーブル3[[#This Row],[副火力]]*1.5,テーブル3[[#This Row],[副火力]])</f>
        <v>59</v>
      </c>
      <c r="V308" s="1" t="n">
        <f aca="false">((テーブル3[[#This Row],[主火力補正]]*4)+(テーブル3[[#This Row],[副火力補正]]*0.5))*((H308/3))/1000*VLOOKUP(E308,Sheet4!$A$2:$E$15,2,0)</f>
        <v>21.359</v>
      </c>
      <c r="W308" s="1" t="n">
        <f aca="false">(F308/IF(テーブル3[[#This Row],[装甲]]="軽",280,IF(テーブル3[[#This Row],[装甲]]="中",250,220)))*((テーブル3[[#This Row],[対空]]/400)+(K308*1.8)+(テーブル3[[#This Row],[速力]])+(Q308*0.1))*VLOOKUP(E308,Sheet4!$A$2:$E$15,3,0)/IF(OR(テーブル3[[#This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15.8228571428571</v>
      </c>
      <c r="X308" s="1" t="n">
        <f aca="false">((L308*3)+(テーブル3[[#This Row],[航空]]/15)+(O308/8)+(Q308*0.1))*VLOOKUP(E308,Sheet4!$A$2:$E$15,4,0)/12</f>
        <v>0.383333333333333</v>
      </c>
      <c r="Y308" s="1" t="n">
        <f aca="false">(((20-N308)-1)^2)/2*VLOOKUP(E308,Sheet4!$A$2:$E$15,5,0)</f>
        <v>84.5</v>
      </c>
    </row>
    <row r="309" customFormat="false" ht="16.5" hidden="false" customHeight="false" outlineLevel="0" collapsed="false">
      <c r="A309" s="22" t="s">
        <v>366</v>
      </c>
      <c r="B309" s="35" t="s">
        <v>357</v>
      </c>
      <c r="C309" s="35"/>
      <c r="D309" s="13" t="s">
        <v>31</v>
      </c>
      <c r="E309" s="17" t="s">
        <v>41</v>
      </c>
      <c r="F309" s="9" t="n">
        <v>2080</v>
      </c>
      <c r="G309" s="10" t="s">
        <v>33</v>
      </c>
      <c r="H309" s="9" t="n">
        <v>79</v>
      </c>
      <c r="I309" s="9" t="n">
        <v>59</v>
      </c>
      <c r="J309" s="9" t="n">
        <v>503</v>
      </c>
      <c r="K309" s="9" t="n">
        <v>37</v>
      </c>
      <c r="L309" s="9" t="n">
        <v>0</v>
      </c>
      <c r="M309" s="9" t="n">
        <v>0</v>
      </c>
      <c r="N309" s="9" t="n">
        <v>6</v>
      </c>
      <c r="O309" s="9" t="n">
        <v>0</v>
      </c>
      <c r="P309" s="9" t="n">
        <v>14</v>
      </c>
      <c r="Q309" s="9" t="n">
        <v>58</v>
      </c>
      <c r="R309" s="11" t="n">
        <f aca="false">MAX(テーブル3[[#This Row],[火力]],(テーブル3[[#This Row],[雷装]]/2),テーブル3[[#This Row],[航空]])</f>
        <v>251.5</v>
      </c>
      <c r="S30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09" s="12" t="n">
        <f aca="false">IF(AND(テーブル3[[#This Row],[主火力]]=テーブル3[[#This Row],[火力]],テーブル3[[#This Row],[艦種]]="駆逐"),テーブル3[[#This Row],[主火力]]*1.5,テーブル3[[#This Row],[主火力]])</f>
        <v>251.5</v>
      </c>
      <c r="U309" s="12" t="n">
        <f aca="false">IF(AND(テーブル3[[#This Row],[艦種]]="駆逐",テーブル3[[#This Row],[副火力]]=テーブル3[[#This Row],[火力]]),テーブル3[[#This Row],[副火力]]*1.5,テーブル3[[#This Row],[副火力]])</f>
        <v>59</v>
      </c>
      <c r="V309" s="1" t="n">
        <f aca="false">((テーブル3[[#This Row],[主火力補正]]*4)+(テーブル3[[#This Row],[副火力補正]]*0.5))*((H309/3))/1000*VLOOKUP(E309,Sheet4!$A$2:$E$15,2,0)</f>
        <v>27.2681666666667</v>
      </c>
      <c r="W309" s="1" t="n">
        <f aca="false">(F309/IF(テーブル3[[#This Row],[装甲]]="軽",280,IF(テーブル3[[#This Row],[装甲]]="中",250,220)))*((テーブル3[[#This Row],[対空]]/400)+(K309*1.8)+(テーブル3[[#This Row],[速力]])+(Q309*0.1))*VLOOKUP(E309,Sheet4!$A$2:$E$15,3,0)/IF(OR(テーブル3[[#This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16.0457142857143</v>
      </c>
      <c r="X309" s="1" t="n">
        <f aca="false">((L309*3)+(テーブル3[[#This Row],[航空]]/15)+(O309/8)+(Q309*0.1))*VLOOKUP(E309,Sheet4!$A$2:$E$15,4,0)/12</f>
        <v>0.483333333333333</v>
      </c>
      <c r="Y309" s="1" t="n">
        <f aca="false">(((20-N309)-1)^2)/2*VLOOKUP(E309,Sheet4!$A$2:$E$15,5,0)</f>
        <v>84.5</v>
      </c>
    </row>
    <row r="310" customFormat="false" ht="16.5" hidden="false" customHeight="false" outlineLevel="0" collapsed="false">
      <c r="A310" s="22" t="s">
        <v>367</v>
      </c>
      <c r="B310" s="35" t="s">
        <v>357</v>
      </c>
      <c r="C310" s="35"/>
      <c r="D310" s="24" t="s">
        <v>61</v>
      </c>
      <c r="E310" s="18" t="s">
        <v>47</v>
      </c>
      <c r="F310" s="9" t="n">
        <v>7124</v>
      </c>
      <c r="G310" s="10" t="s">
        <v>48</v>
      </c>
      <c r="H310" s="9" t="n">
        <v>141</v>
      </c>
      <c r="I310" s="9" t="n">
        <v>398</v>
      </c>
      <c r="J310" s="9" t="n">
        <v>0</v>
      </c>
      <c r="K310" s="9" t="n">
        <v>31</v>
      </c>
      <c r="L310" s="9" t="n">
        <v>229</v>
      </c>
      <c r="M310" s="9" t="n">
        <v>0</v>
      </c>
      <c r="N310" s="9" t="n">
        <v>13</v>
      </c>
      <c r="O310" s="9" t="n">
        <v>0</v>
      </c>
      <c r="P310" s="9" t="n">
        <v>23</v>
      </c>
      <c r="Q310" s="9" t="n">
        <v>60</v>
      </c>
      <c r="R310" s="11" t="n">
        <f aca="false">MAX(テーブル3[[#This Row],[火力]],(テーブル3[[#This Row],[雷装]]/2),テーブル3[[#This Row],[航空]])</f>
        <v>398</v>
      </c>
      <c r="S3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0" s="12" t="n">
        <f aca="false">IF(AND(テーブル3[[#This Row],[主火力]]=テーブル3[[#This Row],[火力]],テーブル3[[#This Row],[艦種]]="駆逐"),テーブル3[[#This Row],[主火力]]*1.5,テーブル3[[#This Row],[主火力]])</f>
        <v>398</v>
      </c>
      <c r="U31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0" s="1" t="n">
        <f aca="false">((テーブル3[[#This Row],[主火力補正]]*4)+(テーブル3[[#This Row],[副火力補正]]*0.5))*((H310/3))/1000*VLOOKUP(E310,Sheet4!$A$2:$E$15,2,0)</f>
        <v>74.824</v>
      </c>
      <c r="W310" s="1" t="n">
        <f aca="false">(F310/IF(テーブル3[[#This Row],[装甲]]="軽",280,IF(テーブル3[[#This Row],[装甲]]="中",250,220)))*((テーブル3[[#This Row],[対空]]/400)+(K310*1.8)+(テーブル3[[#This Row],[速力]])+(Q310*0.1))*VLOOKUP(E310,Sheet4!$A$2:$E$15,3,0)/IF(OR(テーブル3[[#This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55.2903354545455</v>
      </c>
      <c r="X310" s="1" t="n">
        <f aca="false">((L310*3)+(テーブル3[[#This Row],[航空]]/15)+(O310/8)+(Q310*0.1))*VLOOKUP(E310,Sheet4!$A$2:$E$15,4,0)/12</f>
        <v>57.75</v>
      </c>
      <c r="Y310" s="1" t="n">
        <f aca="false">(((20-N310)-1)^2)/2*VLOOKUP(E310,Sheet4!$A$2:$E$15,5,0)</f>
        <v>18</v>
      </c>
    </row>
    <row r="311" customFormat="false" ht="33" hidden="false" customHeight="false" outlineLevel="0" collapsed="false">
      <c r="A311" s="5" t="s">
        <v>368</v>
      </c>
      <c r="B311" s="35" t="s">
        <v>357</v>
      </c>
      <c r="C311" s="35"/>
      <c r="D311" s="7" t="s">
        <v>27</v>
      </c>
      <c r="E311" s="18" t="s">
        <v>47</v>
      </c>
      <c r="F311" s="9" t="n">
        <v>8303</v>
      </c>
      <c r="G311" s="10" t="s">
        <v>48</v>
      </c>
      <c r="H311" s="9" t="n">
        <v>149</v>
      </c>
      <c r="I311" s="9" t="n">
        <v>423</v>
      </c>
      <c r="J311" s="9" t="n">
        <v>217</v>
      </c>
      <c r="K311" s="9" t="n">
        <v>39</v>
      </c>
      <c r="L311" s="9" t="n">
        <v>187</v>
      </c>
      <c r="M311" s="9" t="n">
        <v>0</v>
      </c>
      <c r="N311" s="9" t="n">
        <v>15</v>
      </c>
      <c r="O311" s="9" t="n">
        <v>0</v>
      </c>
      <c r="P311" s="9" t="n">
        <v>26</v>
      </c>
      <c r="Q311" s="9" t="n">
        <v>42</v>
      </c>
      <c r="R311" s="11" t="n">
        <f aca="false">MAX(テーブル3[[#This Row],[火力]],(テーブル3[[#This Row],[雷装]]/2),テーブル3[[#This Row],[航空]])</f>
        <v>423</v>
      </c>
      <c r="S3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217</v>
      </c>
      <c r="T311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311" s="12" t="n">
        <f aca="false">IF(AND(テーブル3[[#This Row],[艦種]]="駆逐",テーブル3[[#This Row],[副火力]]=テーブル3[[#This Row],[火力]]),テーブル3[[#This Row],[副火力]]*1.5,テーブル3[[#This Row],[副火力]])</f>
        <v>217</v>
      </c>
      <c r="V311" s="1" t="n">
        <f aca="false">((テーブル3[[#This Row],[主火力補正]]*4)+(テーブル3[[#This Row],[副火力補正]]*0.5))*((H311/3))/1000*VLOOKUP(E311,Sheet4!$A$2:$E$15,2,0)</f>
        <v>89.4248333333333</v>
      </c>
      <c r="W311" s="1" t="n">
        <f aca="false">(F311/IF(テーブル3[[#This Row],[装甲]]="軽",280,IF(テーブル3[[#This Row],[装甲]]="中",250,220)))*((テーブル3[[#This Row],[対空]]/400)+(K311*1.8)+(テーブル3[[#This Row],[速力]])+(Q311*0.1))*VLOOKUP(E311,Sheet4!$A$2:$E$15,3,0)/IF(OR(テーブル3[[#This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76.1366229545455</v>
      </c>
      <c r="X311" s="1" t="n">
        <f aca="false">((L311*3)+(テーブル3[[#This Row],[航空]]/15)+(O311/8)+(Q311*0.1))*VLOOKUP(E311,Sheet4!$A$2:$E$15,4,0)/12</f>
        <v>47.1</v>
      </c>
      <c r="Y311" s="1" t="n">
        <f aca="false">(((20-N311)-1)^2)/2*VLOOKUP(E311,Sheet4!$A$2:$E$15,5,0)</f>
        <v>8</v>
      </c>
    </row>
    <row r="312" customFormat="false" ht="33" hidden="false" customHeight="false" outlineLevel="0" collapsed="false">
      <c r="A312" s="5" t="s">
        <v>369</v>
      </c>
      <c r="B312" s="35" t="s">
        <v>357</v>
      </c>
      <c r="C312" s="35"/>
      <c r="D312" s="7" t="s">
        <v>27</v>
      </c>
      <c r="E312" s="18" t="s">
        <v>47</v>
      </c>
      <c r="F312" s="9" t="n">
        <v>5372</v>
      </c>
      <c r="G312" s="10" t="s">
        <v>48</v>
      </c>
      <c r="H312" s="9" t="n">
        <v>163</v>
      </c>
      <c r="I312" s="9" t="n">
        <v>334</v>
      </c>
      <c r="J312" s="9" t="n">
        <v>0</v>
      </c>
      <c r="K312" s="9" t="n">
        <v>25</v>
      </c>
      <c r="L312" s="9" t="n">
        <v>172</v>
      </c>
      <c r="M312" s="9" t="n">
        <v>0</v>
      </c>
      <c r="N312" s="9" t="n">
        <v>14</v>
      </c>
      <c r="O312" s="9" t="n">
        <v>0</v>
      </c>
      <c r="P312" s="9" t="n">
        <v>18</v>
      </c>
      <c r="Q312" s="9" t="n">
        <v>95</v>
      </c>
      <c r="R312" s="11" t="n">
        <f aca="false">MAX(テーブル3[[#This Row],[火力]],(テーブル3[[#This Row],[雷装]]/2),テーブル3[[#This Row],[航空]])</f>
        <v>334</v>
      </c>
      <c r="S3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2" s="12" t="n">
        <f aca="false">IF(AND(テーブル3[[#This Row],[主火力]]=テーブル3[[#This Row],[火力]],テーブル3[[#This Row],[艦種]]="駆逐"),テーブル3[[#This Row],[主火力]]*1.5,テーブル3[[#This Row],[主火力]])</f>
        <v>334</v>
      </c>
      <c r="U31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2" s="1" t="n">
        <f aca="false">((テーブル3[[#This Row],[主火力補正]]*4)+(テーブル3[[#This Row],[副火力補正]]*0.5))*((H312/3))/1000*VLOOKUP(E312,Sheet4!$A$2:$E$15,2,0)</f>
        <v>72.5893333333333</v>
      </c>
      <c r="W312" s="1" t="n">
        <f aca="false">(F312/IF(テーブル3[[#This Row],[装甲]]="軽",280,IF(テーブル3[[#This Row],[装甲]]="中",250,220)))*((テーブル3[[#This Row],[対空]]/400)+(K312*1.8)+(テーブル3[[#This Row],[速力]])+(Q312*0.1))*VLOOKUP(E312,Sheet4!$A$2:$E$15,3,0)/IF(OR(テーブル3[[#This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35.61636</v>
      </c>
      <c r="X312" s="1" t="n">
        <f aca="false">((L312*3)+(テーブル3[[#This Row],[航空]]/15)+(O312/8)+(Q312*0.1))*VLOOKUP(E312,Sheet4!$A$2:$E$15,4,0)/12</f>
        <v>43.7916666666667</v>
      </c>
      <c r="Y312" s="1" t="n">
        <f aca="false">(((20-N312)-1)^2)/2*VLOOKUP(E312,Sheet4!$A$2:$E$15,5,0)</f>
        <v>12.5</v>
      </c>
    </row>
    <row r="313" customFormat="false" ht="16.5" hidden="false" customHeight="false" outlineLevel="0" collapsed="false">
      <c r="A313" s="22" t="s">
        <v>370</v>
      </c>
      <c r="B313" s="35" t="s">
        <v>357</v>
      </c>
      <c r="C313" s="35"/>
      <c r="D313" s="24" t="s">
        <v>61</v>
      </c>
      <c r="E313" s="18" t="s">
        <v>47</v>
      </c>
      <c r="F313" s="9" t="n">
        <v>7307</v>
      </c>
      <c r="G313" s="10" t="s">
        <v>48</v>
      </c>
      <c r="H313" s="9" t="n">
        <v>138</v>
      </c>
      <c r="I313" s="9" t="n">
        <v>390</v>
      </c>
      <c r="J313" s="9" t="n">
        <v>0</v>
      </c>
      <c r="K313" s="9" t="n">
        <v>31</v>
      </c>
      <c r="L313" s="9" t="n">
        <v>222</v>
      </c>
      <c r="M313" s="9" t="n">
        <v>0</v>
      </c>
      <c r="N313" s="9" t="n">
        <v>13</v>
      </c>
      <c r="O313" s="9" t="n">
        <v>0</v>
      </c>
      <c r="P313" s="9" t="n">
        <v>23</v>
      </c>
      <c r="Q313" s="9" t="n">
        <v>14</v>
      </c>
      <c r="R313" s="11" t="n">
        <f aca="false">MAX(テーブル3[[#This Row],[火力]],(テーブル3[[#This Row],[雷装]]/2),テーブル3[[#This Row],[航空]])</f>
        <v>390</v>
      </c>
      <c r="S3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3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31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3" s="1" t="n">
        <f aca="false">((テーブル3[[#This Row],[主火力補正]]*4)+(テーブル3[[#This Row],[副火力補正]]*0.5))*((H313/3))/1000*VLOOKUP(E313,Sheet4!$A$2:$E$15,2,0)</f>
        <v>71.76</v>
      </c>
      <c r="W313" s="1" t="n">
        <f aca="false">(F313/IF(テーブル3[[#This Row],[装甲]]="軽",280,IF(テーブル3[[#This Row],[装甲]]="中",250,220)))*((テーブル3[[#This Row],[対空]]/400)+(K313*1.8)+(テーブル3[[#This Row],[速力]])+(Q313*0.1))*VLOOKUP(E313,Sheet4!$A$2:$E$15,3,0)/IF(OR(テーブル3[[#This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53.6433440909091</v>
      </c>
      <c r="X313" s="1" t="n">
        <f aca="false">((L313*3)+(テーブル3[[#This Row],[航空]]/15)+(O313/8)+(Q313*0.1))*VLOOKUP(E313,Sheet4!$A$2:$E$15,4,0)/12</f>
        <v>55.6166666666667</v>
      </c>
      <c r="Y313" s="1" t="n">
        <f aca="false">(((20-N313)-1)^2)/2*VLOOKUP(E313,Sheet4!$A$2:$E$15,5,0)</f>
        <v>18</v>
      </c>
      <c r="Z313" s="11"/>
    </row>
    <row r="314" customFormat="false" ht="16.5" hidden="false" customHeight="false" outlineLevel="0" collapsed="false">
      <c r="A314" s="22" t="s">
        <v>371</v>
      </c>
      <c r="B314" s="35" t="s">
        <v>357</v>
      </c>
      <c r="C314" s="35"/>
      <c r="D314" s="7" t="s">
        <v>56</v>
      </c>
      <c r="E314" s="18" t="s">
        <v>47</v>
      </c>
      <c r="F314" s="9" t="n">
        <v>8607</v>
      </c>
      <c r="G314" s="10" t="s">
        <v>48</v>
      </c>
      <c r="H314" s="9" t="n">
        <v>146</v>
      </c>
      <c r="I314" s="9" t="n">
        <v>428</v>
      </c>
      <c r="J314" s="9" t="n">
        <v>0</v>
      </c>
      <c r="K314" s="9" t="n">
        <v>37</v>
      </c>
      <c r="L314" s="9" t="n">
        <v>237</v>
      </c>
      <c r="M314" s="9" t="n">
        <v>0</v>
      </c>
      <c r="N314" s="9" t="n">
        <v>16</v>
      </c>
      <c r="O314" s="9" t="n">
        <v>0</v>
      </c>
      <c r="P314" s="9" t="n">
        <v>28</v>
      </c>
      <c r="Q314" s="9" t="n">
        <v>15</v>
      </c>
      <c r="R314" s="11" t="n">
        <f aca="false">MAX(テーブル3[[#This Row],[火力]],(テーブル3[[#This Row],[雷装]]/2),テーブル3[[#This Row],[航空]])</f>
        <v>428</v>
      </c>
      <c r="S3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4" s="12" t="n">
        <f aca="false">IF(AND(テーブル3[[#This Row],[主火力]]=テーブル3[[#This Row],[火力]],テーブル3[[#This Row],[艦種]]="駆逐"),テーブル3[[#This Row],[主火力]]*1.5,テーブル3[[#This Row],[主火力]])</f>
        <v>428</v>
      </c>
      <c r="U31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4" s="1" t="n">
        <f aca="false">((テーブル3[[#This Row],[主火力補正]]*4)+(テーブル3[[#This Row],[副火力補正]]*0.5))*((H314/3))/1000*VLOOKUP(E314,Sheet4!$A$2:$E$15,2,0)</f>
        <v>83.3173333333333</v>
      </c>
      <c r="W314" s="1" t="n">
        <f aca="false">(F314/IF(テーブル3[[#This Row],[装甲]]="軽",280,IF(テーブル3[[#This Row],[装甲]]="中",250,220)))*((テーブル3[[#This Row],[対空]]/400)+(K314*1.8)+(テーブル3[[#This Row],[速力]])+(Q314*0.1))*VLOOKUP(E314,Sheet4!$A$2:$E$15,3,0)/IF(OR(テーブル3[[#This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75.6574861363636</v>
      </c>
      <c r="X314" s="1" t="n">
        <f aca="false">((L314*3)+(テーブル3[[#This Row],[航空]]/15)+(O314/8)+(Q314*0.1))*VLOOKUP(E314,Sheet4!$A$2:$E$15,4,0)/12</f>
        <v>59.375</v>
      </c>
      <c r="Y314" s="1" t="n">
        <f aca="false">(((20-N314)-1)^2)/2*VLOOKUP(E314,Sheet4!$A$2:$E$15,5,0)</f>
        <v>4.5</v>
      </c>
    </row>
    <row r="315" customFormat="false" ht="33" hidden="false" customHeight="false" outlineLevel="0" collapsed="false">
      <c r="A315" s="5" t="s">
        <v>372</v>
      </c>
      <c r="B315" s="35" t="s">
        <v>357</v>
      </c>
      <c r="C315" s="35"/>
      <c r="D315" s="7" t="s">
        <v>27</v>
      </c>
      <c r="E315" s="18" t="s">
        <v>47</v>
      </c>
      <c r="F315" s="9" t="n">
        <v>8117</v>
      </c>
      <c r="G315" s="10" t="s">
        <v>48</v>
      </c>
      <c r="H315" s="9" t="n">
        <v>146</v>
      </c>
      <c r="I315" s="9" t="n">
        <v>419</v>
      </c>
      <c r="J315" s="9" t="n">
        <v>0</v>
      </c>
      <c r="K315" s="9" t="n">
        <v>37</v>
      </c>
      <c r="L315" s="9" t="n">
        <v>182</v>
      </c>
      <c r="M315" s="9" t="n">
        <v>0</v>
      </c>
      <c r="N315" s="9" t="n">
        <v>15</v>
      </c>
      <c r="O315" s="9" t="n">
        <v>0</v>
      </c>
      <c r="P315" s="9" t="n">
        <v>25</v>
      </c>
      <c r="Q315" s="9" t="n">
        <v>71</v>
      </c>
      <c r="R315" s="11" t="n">
        <f aca="false">MAX(テーブル3[[#This Row],[火力]],(テーブル3[[#This Row],[雷装]]/2),テーブル3[[#This Row],[航空]])</f>
        <v>419</v>
      </c>
      <c r="S3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5" s="12" t="n">
        <f aca="false">IF(AND(テーブル3[[#This Row],[主火力]]=テーブル3[[#This Row],[火力]],テーブル3[[#This Row],[艦種]]="駆逐"),テーブル3[[#This Row],[主火力]]*1.5,テーブル3[[#This Row],[主火力]])</f>
        <v>419</v>
      </c>
      <c r="U31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5" s="1" t="n">
        <f aca="false">((テーブル3[[#This Row],[主火力補正]]*4)+(テーブル3[[#This Row],[副火力補正]]*0.5))*((H315/3))/1000*VLOOKUP(E315,Sheet4!$A$2:$E$15,2,0)</f>
        <v>81.5653333333333</v>
      </c>
      <c r="W315" s="1" t="n">
        <f aca="false">(F315/IF(テーブル3[[#This Row],[装甲]]="軽",280,IF(テーブル3[[#This Row],[装甲]]="中",250,220)))*((テーブル3[[#This Row],[対空]]/400)+(K315*1.8)+(テーブル3[[#This Row],[速力]])+(Q315*0.1))*VLOOKUP(E315,Sheet4!$A$2:$E$15,3,0)/IF(OR(テーブル3[[#This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73.1673759090909</v>
      </c>
      <c r="X315" s="1" t="n">
        <f aca="false">((L315*3)+(テーブル3[[#This Row],[航空]]/15)+(O315/8)+(Q315*0.1))*VLOOKUP(E315,Sheet4!$A$2:$E$15,4,0)/12</f>
        <v>46.0916666666667</v>
      </c>
      <c r="Y315" s="1" t="n">
        <f aca="false">(((20-N315)-1)^2)/2*VLOOKUP(E315,Sheet4!$A$2:$E$15,5,0)</f>
        <v>8</v>
      </c>
    </row>
    <row r="316" customFormat="false" ht="33" hidden="false" customHeight="false" outlineLevel="0" collapsed="false">
      <c r="A316" s="22" t="s">
        <v>373</v>
      </c>
      <c r="B316" s="35" t="s">
        <v>357</v>
      </c>
      <c r="C316" s="35"/>
      <c r="D316" s="7" t="s">
        <v>27</v>
      </c>
      <c r="E316" s="18" t="s">
        <v>47</v>
      </c>
      <c r="F316" s="9" t="n">
        <v>6903</v>
      </c>
      <c r="G316" s="10" t="s">
        <v>48</v>
      </c>
      <c r="H316" s="9" t="n">
        <v>126</v>
      </c>
      <c r="I316" s="9" t="n">
        <v>381</v>
      </c>
      <c r="J316" s="9" t="n">
        <v>188</v>
      </c>
      <c r="K316" s="9" t="n">
        <v>18</v>
      </c>
      <c r="L316" s="9" t="n">
        <v>173</v>
      </c>
      <c r="M316" s="9" t="n">
        <v>0</v>
      </c>
      <c r="N316" s="9" t="n">
        <v>15</v>
      </c>
      <c r="O316" s="9" t="n">
        <v>0</v>
      </c>
      <c r="P316" s="9" t="n">
        <v>26</v>
      </c>
      <c r="Q316" s="9" t="n">
        <v>12</v>
      </c>
      <c r="R316" s="11" t="n">
        <f aca="false">MAX(テーブル3[[#This Row],[火力]],(テーブル3[[#This Row],[雷装]]/2),テーブル3[[#This Row],[航空]])</f>
        <v>381</v>
      </c>
      <c r="S3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188</v>
      </c>
      <c r="T316" s="12" t="n">
        <f aca="false">IF(AND(テーブル3[[#This Row],[主火力]]=テーブル3[[#This Row],[火力]],テーブル3[[#This Row],[艦種]]="駆逐"),テーブル3[[#This Row],[主火力]]*1.5,テーブル3[[#This Row],[主火力]])</f>
        <v>381</v>
      </c>
      <c r="U316" s="12" t="n">
        <f aca="false">IF(AND(テーブル3[[#This Row],[艦種]]="駆逐",テーブル3[[#This Row],[副火力]]=テーブル3[[#This Row],[火力]]),テーブル3[[#This Row],[副火力]]*1.5,テーブル3[[#This Row],[副火力]])</f>
        <v>188</v>
      </c>
      <c r="V316" s="1" t="n">
        <f aca="false">((テーブル3[[#This Row],[主火力補正]]*4)+(テーブル3[[#This Row],[副火力補正]]*0.5))*((H316/3))/1000*VLOOKUP(E316,Sheet4!$A$2:$E$15,2,0)</f>
        <v>67.956</v>
      </c>
      <c r="W316" s="1" t="n">
        <f aca="false">(F316/IF(テーブル3[[#This Row],[装甲]]="軽",280,IF(テーブル3[[#This Row],[装甲]]="中",250,220)))*((テーブル3[[#This Row],[対空]]/400)+(K316*1.8)+(テーブル3[[#This Row],[速力]])+(Q316*0.1))*VLOOKUP(E316,Sheet4!$A$2:$E$15,3,0)/IF(OR(テーブル3[[#This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37.6731225</v>
      </c>
      <c r="X316" s="1" t="n">
        <f aca="false">((L316*3)+(テーブル3[[#This Row],[航空]]/15)+(O316/8)+(Q316*0.1))*VLOOKUP(E316,Sheet4!$A$2:$E$15,4,0)/12</f>
        <v>43.35</v>
      </c>
      <c r="Y316" s="1" t="n">
        <f aca="false">(((20-N316)-1)^2)/2*VLOOKUP(E316,Sheet4!$A$2:$E$15,5,0)</f>
        <v>8</v>
      </c>
      <c r="Z316" s="11"/>
    </row>
    <row r="317" customFormat="false" ht="16.5" hidden="false" customHeight="false" outlineLevel="0" collapsed="false">
      <c r="A317" s="22" t="s">
        <v>374</v>
      </c>
      <c r="B317" s="35" t="s">
        <v>357</v>
      </c>
      <c r="C317" s="35"/>
      <c r="D317" s="24" t="s">
        <v>61</v>
      </c>
      <c r="E317" s="18" t="s">
        <v>47</v>
      </c>
      <c r="F317" s="9" t="n">
        <v>7124</v>
      </c>
      <c r="G317" s="10" t="s">
        <v>48</v>
      </c>
      <c r="H317" s="9" t="n">
        <v>141</v>
      </c>
      <c r="I317" s="9" t="n">
        <v>398</v>
      </c>
      <c r="J317" s="9" t="n">
        <v>0</v>
      </c>
      <c r="K317" s="9" t="n">
        <v>31</v>
      </c>
      <c r="L317" s="9" t="n">
        <v>229</v>
      </c>
      <c r="M317" s="9" t="n">
        <v>0</v>
      </c>
      <c r="N317" s="9" t="n">
        <v>13</v>
      </c>
      <c r="O317" s="9" t="n">
        <v>0</v>
      </c>
      <c r="P317" s="9" t="n">
        <v>23</v>
      </c>
      <c r="Q317" s="9" t="n">
        <v>60</v>
      </c>
      <c r="R317" s="11" t="n">
        <f aca="false">MAX(テーブル3[[#This Row],[火力]],(テーブル3[[#This Row],[雷装]]/2),テーブル3[[#This Row],[航空]])</f>
        <v>398</v>
      </c>
      <c r="S3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7" s="12" t="n">
        <f aca="false">IF(AND(テーブル3[[#This Row],[主火力]]=テーブル3[[#This Row],[火力]],テーブル3[[#This Row],[艦種]]="駆逐"),テーブル3[[#This Row],[主火力]]*1.5,テーブル3[[#This Row],[主火力]])</f>
        <v>398</v>
      </c>
      <c r="U31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7" s="1" t="n">
        <f aca="false">((テーブル3[[#This Row],[主火力補正]]*4)+(テーブル3[[#This Row],[副火力補正]]*0.5))*((H317/3))/1000*VLOOKUP(E317,Sheet4!$A$2:$E$15,2,0)</f>
        <v>74.824</v>
      </c>
      <c r="W317" s="1" t="n">
        <f aca="false">(F317/IF(テーブル3[[#This Row],[装甲]]="軽",280,IF(テーブル3[[#This Row],[装甲]]="中",250,220)))*((テーブル3[[#This Row],[対空]]/400)+(K317*1.8)+(テーブル3[[#This Row],[速力]])+(Q317*0.1))*VLOOKUP(E317,Sheet4!$A$2:$E$15,3,0)/IF(OR(テーブル3[[#This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55.2903354545455</v>
      </c>
      <c r="X317" s="1" t="n">
        <f aca="false">((L317*3)+(テーブル3[[#This Row],[航空]]/15)+(O317/8)+(Q317*0.1))*VLOOKUP(E317,Sheet4!$A$2:$E$15,4,0)/12</f>
        <v>57.75</v>
      </c>
      <c r="Y317" s="1" t="n">
        <f aca="false">(((20-N317)-1)^2)/2*VLOOKUP(E317,Sheet4!$A$2:$E$15,5,0)</f>
        <v>18</v>
      </c>
    </row>
    <row r="318" customFormat="false" ht="16.5" hidden="false" customHeight="false" outlineLevel="0" collapsed="false">
      <c r="A318" s="22" t="s">
        <v>375</v>
      </c>
      <c r="B318" s="35" t="s">
        <v>357</v>
      </c>
      <c r="C318" s="35"/>
      <c r="D318" s="24" t="s">
        <v>61</v>
      </c>
      <c r="E318" s="18" t="s">
        <v>47</v>
      </c>
      <c r="F318" s="9" t="n">
        <v>6916</v>
      </c>
      <c r="G318" s="10" t="s">
        <v>48</v>
      </c>
      <c r="H318" s="9" t="n">
        <v>138</v>
      </c>
      <c r="I318" s="9" t="n">
        <v>390</v>
      </c>
      <c r="J318" s="9" t="n">
        <v>0</v>
      </c>
      <c r="K318" s="9" t="n">
        <v>31</v>
      </c>
      <c r="L318" s="9" t="n">
        <v>222</v>
      </c>
      <c r="M318" s="9" t="n">
        <v>0</v>
      </c>
      <c r="N318" s="9" t="n">
        <v>13</v>
      </c>
      <c r="O318" s="9" t="n">
        <v>0</v>
      </c>
      <c r="P318" s="9" t="n">
        <v>23</v>
      </c>
      <c r="Q318" s="9" t="n">
        <v>13</v>
      </c>
      <c r="R318" s="11" t="n">
        <f aca="false">MAX(テーブル3[[#This Row],[火力]],(テーブル3[[#This Row],[雷装]]/2),テーブル3[[#This Row],[航空]])</f>
        <v>390</v>
      </c>
      <c r="S31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8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31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8" s="1" t="n">
        <f aca="false">((テーブル3[[#This Row],[主火力補正]]*4)+(テーブル3[[#This Row],[副火力補正]]*0.5))*((H318/3))/1000*VLOOKUP(E318,Sheet4!$A$2:$E$15,2,0)</f>
        <v>71.76</v>
      </c>
      <c r="W318" s="1" t="n">
        <f aca="false">(F318/IF(テーブル3[[#This Row],[装甲]]="軽",280,IF(テーブル3[[#This Row],[装甲]]="中",250,220)))*((テーブル3[[#This Row],[対空]]/400)+(K318*1.8)+(テーブル3[[#This Row],[速力]])+(Q318*0.1))*VLOOKUP(E318,Sheet4!$A$2:$E$15,3,0)/IF(OR(テーブル3[[#This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50.7099981818182</v>
      </c>
      <c r="X318" s="1" t="n">
        <f aca="false">((L318*3)+(テーブル3[[#This Row],[航空]]/15)+(O318/8)+(Q318*0.1))*VLOOKUP(E318,Sheet4!$A$2:$E$15,4,0)/12</f>
        <v>55.6083333333333</v>
      </c>
      <c r="Y318" s="1" t="n">
        <f aca="false">(((20-N318)-1)^2)/2*VLOOKUP(E318,Sheet4!$A$2:$E$15,5,0)</f>
        <v>18</v>
      </c>
    </row>
    <row r="319" customFormat="false" ht="16.5" hidden="false" customHeight="false" outlineLevel="0" collapsed="false">
      <c r="A319" s="5" t="s">
        <v>376</v>
      </c>
      <c r="B319" s="35" t="s">
        <v>357</v>
      </c>
      <c r="C319" s="35"/>
      <c r="D319" s="13" t="s">
        <v>31</v>
      </c>
      <c r="E319" s="18" t="s">
        <v>47</v>
      </c>
      <c r="F319" s="9" t="n">
        <v>7896</v>
      </c>
      <c r="G319" s="10" t="s">
        <v>48</v>
      </c>
      <c r="H319" s="9" t="n">
        <v>145</v>
      </c>
      <c r="I319" s="9" t="n">
        <v>409</v>
      </c>
      <c r="J319" s="9" t="n">
        <v>0</v>
      </c>
      <c r="K319" s="9" t="n">
        <v>34</v>
      </c>
      <c r="L319" s="9" t="n">
        <v>185</v>
      </c>
      <c r="M319" s="9" t="n">
        <v>0</v>
      </c>
      <c r="N319" s="9" t="n">
        <v>14</v>
      </c>
      <c r="O319" s="9" t="n">
        <v>0</v>
      </c>
      <c r="P319" s="9" t="n">
        <v>25</v>
      </c>
      <c r="Q319" s="9" t="n">
        <v>34</v>
      </c>
      <c r="R319" s="11" t="n">
        <f aca="false">MAX(テーブル3[[#This Row],[火力]],(テーブル3[[#This Row],[雷装]]/2),テーブル3[[#This Row],[航空]])</f>
        <v>409</v>
      </c>
      <c r="S31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19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31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19" s="1" t="n">
        <f aca="false">((テーブル3[[#This Row],[主火力補正]]*4)+(テーブル3[[#This Row],[副火力補正]]*0.5))*((H319/3))/1000*VLOOKUP(E319,Sheet4!$A$2:$E$15,2,0)</f>
        <v>79.0733333333333</v>
      </c>
      <c r="W319" s="1" t="n">
        <f aca="false">(F319/IF(テーブル3[[#This Row],[装甲]]="軽",280,IF(テーブル3[[#This Row],[装甲]]="中",250,220)))*((テーブル3[[#This Row],[対空]]/400)+(K319*1.8)+(テーブル3[[#This Row],[速力]])+(Q319*0.1))*VLOOKUP(E319,Sheet4!$A$2:$E$15,3,0)/IF(OR(テーブル3[[#This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64.6485</v>
      </c>
      <c r="X319" s="1" t="n">
        <f aca="false">((L319*3)+(テーブル3[[#This Row],[航空]]/15)+(O319/8)+(Q319*0.1))*VLOOKUP(E319,Sheet4!$A$2:$E$15,4,0)/12</f>
        <v>46.5333333333333</v>
      </c>
      <c r="Y319" s="1" t="n">
        <f aca="false">(((20-N319)-1)^2)/2*VLOOKUP(E319,Sheet4!$A$2:$E$15,5,0)</f>
        <v>12.5</v>
      </c>
    </row>
    <row r="320" customFormat="false" ht="16.5" hidden="false" customHeight="false" outlineLevel="0" collapsed="false">
      <c r="A320" s="22" t="s">
        <v>377</v>
      </c>
      <c r="B320" s="35" t="s">
        <v>357</v>
      </c>
      <c r="D320" s="0" t="s">
        <v>27</v>
      </c>
      <c r="E320" s="18" t="s">
        <v>47</v>
      </c>
      <c r="F320" s="0" t="n">
        <v>8000</v>
      </c>
      <c r="G320" s="0" t="s">
        <v>48</v>
      </c>
      <c r="H320" s="0" t="n">
        <v>142</v>
      </c>
      <c r="I320" s="0" t="n">
        <v>420</v>
      </c>
      <c r="J320" s="0" t="n">
        <v>265</v>
      </c>
      <c r="K320" s="0" t="n">
        <v>25</v>
      </c>
      <c r="L320" s="0" t="n">
        <v>350</v>
      </c>
      <c r="M320" s="0" t="n">
        <v>0</v>
      </c>
      <c r="N320" s="0" t="n">
        <v>15</v>
      </c>
      <c r="O320" s="0" t="n">
        <v>0</v>
      </c>
      <c r="P320" s="0" t="n">
        <v>28</v>
      </c>
      <c r="Q320" s="0" t="n">
        <v>39</v>
      </c>
      <c r="R320" s="11" t="n">
        <f aca="false">MAX(テーブル3[[#This Row],[火力]],(テーブル3[[#This Row],[雷装]]/2),テーブル3[[#This Row],[航空]])</f>
        <v>420</v>
      </c>
      <c r="S32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265</v>
      </c>
      <c r="T320" s="12" t="n">
        <f aca="false">IF(AND(テーブル3[[#This Row],[主火力]]=テーブル3[[#This Row],[火力]],テーブル3[[#This Row],[艦種]]="駆逐"),テーブル3[[#This Row],[主火力]]*1.5,テーブル3[[#This Row],[主火力]])</f>
        <v>420</v>
      </c>
      <c r="U320" s="12" t="n">
        <f aca="false">IF(AND(テーブル3[[#This Row],[艦種]]="駆逐",テーブル3[[#This Row],[副火力]]=テーブル3[[#This Row],[火力]]),テーブル3[[#This Row],[副火力]]*1.5,テーブル3[[#This Row],[副火力]])</f>
        <v>265</v>
      </c>
      <c r="V320" s="1" t="n">
        <f aca="false">((テーブル3[[#This Row],[主火力補正]]*4)+(テーブル3[[#This Row],[副火力補正]]*0.5))*((H320/3))/1000*VLOOKUP(E320,Sheet4!$A$2:$E$15,2,0)</f>
        <v>85.7916666666667</v>
      </c>
      <c r="W320" s="1" t="n">
        <f aca="false">(F320/IF(テーブル3[[#This Row],[装甲]]="軽",280,IF(テーブル3[[#This Row],[装甲]]="中",250,220)))*((テーブル3[[#This Row],[対空]]/400)+(K320*1.8)+(テーブル3[[#This Row],[速力]])+(Q320*0.1))*VLOOKUP(E320,Sheet4!$A$2:$E$15,3,0)/IF(OR(テーブル3[[#This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56.5636363636364</v>
      </c>
      <c r="X320" s="1" t="n">
        <f aca="false">((L320*3)+(テーブル3[[#This Row],[航空]]/15)+(O320/8)+(Q320*0.1))*VLOOKUP(E320,Sheet4!$A$2:$E$15,4,0)/12</f>
        <v>87.825</v>
      </c>
      <c r="Y320" s="1" t="n">
        <f aca="false">(((20-N320)-1)^2)/2*VLOOKUP(E320,Sheet4!$A$2:$E$15,5,0)</f>
        <v>8</v>
      </c>
    </row>
    <row r="321" customFormat="false" ht="16.5" hidden="false" customHeight="false" outlineLevel="0" collapsed="false">
      <c r="A321" s="22" t="s">
        <v>378</v>
      </c>
      <c r="B321" s="35" t="s">
        <v>357</v>
      </c>
      <c r="D321" s="0" t="s">
        <v>27</v>
      </c>
      <c r="E321" s="18" t="s">
        <v>47</v>
      </c>
      <c r="F321" s="0" t="n">
        <v>8300</v>
      </c>
      <c r="G321" s="0" t="s">
        <v>48</v>
      </c>
      <c r="H321" s="0" t="n">
        <v>130</v>
      </c>
      <c r="I321" s="0" t="n">
        <v>420</v>
      </c>
      <c r="J321" s="0" t="n">
        <v>205</v>
      </c>
      <c r="K321" s="0" t="n">
        <v>30</v>
      </c>
      <c r="L321" s="0" t="n">
        <v>205</v>
      </c>
      <c r="M321" s="0" t="n">
        <v>0</v>
      </c>
      <c r="N321" s="0" t="n">
        <v>15</v>
      </c>
      <c r="O321" s="0" t="n">
        <v>0</v>
      </c>
      <c r="P321" s="0" t="n">
        <v>28</v>
      </c>
      <c r="Q321" s="0" t="n">
        <v>37</v>
      </c>
      <c r="R321" s="11" t="n">
        <f aca="false">MAX(テーブル3[[#This Row],[火力]],(テーブル3[[#This Row],[雷装]]/2),テーブル3[[#This Row],[航空]])</f>
        <v>420</v>
      </c>
      <c r="S32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205</v>
      </c>
      <c r="T321" s="12" t="n">
        <f aca="false">IF(AND(テーブル3[[#This Row],[主火力]]=テーブル3[[#This Row],[火力]],テーブル3[[#This Row],[艦種]]="駆逐"),テーブル3[[#This Row],[主火力]]*1.5,テーブル3[[#This Row],[主火力]])</f>
        <v>420</v>
      </c>
      <c r="U321" s="12" t="n">
        <f aca="false">IF(AND(テーブル3[[#This Row],[艦種]]="駆逐",テーブル3[[#This Row],[副火力]]=テーブル3[[#This Row],[火力]]),テーブル3[[#This Row],[副火力]]*1.5,テーブル3[[#This Row],[副火力]])</f>
        <v>205</v>
      </c>
      <c r="V321" s="1" t="n">
        <f aca="false">((テーブル3[[#This Row],[主火力補正]]*4)+(テーブル3[[#This Row],[副火力補正]]*0.5))*((H321/3))/1000*VLOOKUP(E321,Sheet4!$A$2:$E$15,2,0)</f>
        <v>77.2416666666667</v>
      </c>
      <c r="W321" s="1" t="n">
        <f aca="false">(F321/IF(テーブル3[[#This Row],[装甲]]="軽",280,IF(テーブル3[[#This Row],[装甲]]="中",250,220)))*((テーブル3[[#This Row],[対空]]/400)+(K321*1.8)+(テーブル3[[#This Row],[速力]])+(Q321*0.1))*VLOOKUP(E321,Sheet4!$A$2:$E$15,3,0)/IF(OR(テーブル3[[#This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65.05125</v>
      </c>
      <c r="X321" s="1" t="n">
        <f aca="false">((L321*3)+(テーブル3[[#This Row],[航空]]/15)+(O321/8)+(Q321*0.1))*VLOOKUP(E321,Sheet4!$A$2:$E$15,4,0)/12</f>
        <v>51.5583333333333</v>
      </c>
      <c r="Y321" s="1" t="n">
        <f aca="false">(((20-N321)-1)^2)/2*VLOOKUP(E321,Sheet4!$A$2:$E$15,5,0)</f>
        <v>8</v>
      </c>
    </row>
    <row r="322" customFormat="false" ht="33" hidden="false" customHeight="false" outlineLevel="0" collapsed="false">
      <c r="A322" s="5" t="s">
        <v>379</v>
      </c>
      <c r="B322" s="35" t="s">
        <v>357</v>
      </c>
      <c r="C322" s="35"/>
      <c r="D322" s="13" t="s">
        <v>31</v>
      </c>
      <c r="E322" s="26" t="s">
        <v>75</v>
      </c>
      <c r="F322" s="9" t="n">
        <v>6604</v>
      </c>
      <c r="G322" s="10" t="s">
        <v>29</v>
      </c>
      <c r="H322" s="9" t="n">
        <v>159</v>
      </c>
      <c r="I322" s="9" t="n">
        <v>367</v>
      </c>
      <c r="J322" s="9" t="n">
        <v>0</v>
      </c>
      <c r="K322" s="9" t="n">
        <v>37</v>
      </c>
      <c r="L322" s="9" t="n">
        <v>273</v>
      </c>
      <c r="M322" s="9" t="n">
        <v>0</v>
      </c>
      <c r="N322" s="9" t="n">
        <v>14</v>
      </c>
      <c r="O322" s="9" t="n">
        <v>0</v>
      </c>
      <c r="P322" s="9" t="n">
        <v>30</v>
      </c>
      <c r="Q322" s="9" t="n">
        <v>43</v>
      </c>
      <c r="R322" s="11" t="n">
        <f aca="false">MAX(テーブル3[[#This Row],[火力]],(テーブル3[[#This Row],[雷装]]/2),テーブル3[[#This Row],[航空]])</f>
        <v>367</v>
      </c>
      <c r="S32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22" s="12" t="n">
        <f aca="false">IF(AND(テーブル3[[#This Row],[主火力]]=テーブル3[[#This Row],[火力]],テーブル3[[#This Row],[艦種]]="駆逐"),テーブル3[[#This Row],[主火力]]*1.5,テーブル3[[#This Row],[主火力]])</f>
        <v>367</v>
      </c>
      <c r="U32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22" s="1" t="n">
        <f aca="false">((テーブル3[[#This Row],[主火力補正]]*4)+(テーブル3[[#This Row],[副火力補正]]*0.5))*((H322/3))/1000*VLOOKUP(E322,Sheet4!$A$2:$E$15,2,0)</f>
        <v>77.804</v>
      </c>
      <c r="W322" s="1" t="n">
        <f aca="false">(F322/IF(テーブル3[[#This Row],[装甲]]="軽",280,IF(テーブル3[[#This Row],[装甲]]="中",250,220)))*((テーブル3[[#This Row],[対空]]/400)+(K322*1.8)+(テーブル3[[#This Row],[速力]])+(Q322*0.1))*VLOOKUP(E322,Sheet4!$A$2:$E$15,3,0)/IF(OR(テーブル3[[#This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53.6680664</v>
      </c>
      <c r="X322" s="1" t="n">
        <f aca="false">((L322*3)+(テーブル3[[#This Row],[航空]]/15)+(O322/8)+(Q322*0.1))*VLOOKUP(E322,Sheet4!$A$2:$E$15,4,0)/12</f>
        <v>68.6083333333333</v>
      </c>
      <c r="Y322" s="1" t="n">
        <f aca="false">(((20-N322)-1)^2)/2*VLOOKUP(E322,Sheet4!$A$2:$E$15,5,0)</f>
        <v>12.5</v>
      </c>
      <c r="Z322" s="11"/>
    </row>
    <row r="323" customFormat="false" ht="33" hidden="false" customHeight="false" outlineLevel="0" collapsed="false">
      <c r="A323" s="5" t="s">
        <v>380</v>
      </c>
      <c r="B323" s="35" t="s">
        <v>357</v>
      </c>
      <c r="C323" s="35"/>
      <c r="D323" s="13" t="s">
        <v>31</v>
      </c>
      <c r="E323" s="26" t="s">
        <v>75</v>
      </c>
      <c r="F323" s="9" t="n">
        <v>6604</v>
      </c>
      <c r="G323" s="10" t="s">
        <v>29</v>
      </c>
      <c r="H323" s="9" t="n">
        <v>159</v>
      </c>
      <c r="I323" s="9" t="n">
        <v>360</v>
      </c>
      <c r="J323" s="9" t="n">
        <v>0</v>
      </c>
      <c r="K323" s="9" t="n">
        <v>37</v>
      </c>
      <c r="L323" s="9" t="n">
        <v>273</v>
      </c>
      <c r="M323" s="9" t="n">
        <v>0</v>
      </c>
      <c r="N323" s="9" t="n">
        <v>14</v>
      </c>
      <c r="O323" s="9" t="n">
        <v>0</v>
      </c>
      <c r="P323" s="9" t="n">
        <v>30</v>
      </c>
      <c r="Q323" s="9" t="n">
        <v>47</v>
      </c>
      <c r="R323" s="11" t="n">
        <f aca="false">MAX(テーブル3[[#This Row],[火力]],(テーブル3[[#This Row],[雷装]]/2),テーブル3[[#This Row],[航空]])</f>
        <v>360</v>
      </c>
      <c r="S32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23" s="12" t="n">
        <f aca="false">IF(AND(テーブル3[[#This Row],[主火力]]=テーブル3[[#This Row],[火力]],テーブル3[[#This Row],[艦種]]="駆逐"),テーブル3[[#This Row],[主火力]]*1.5,テーブル3[[#This Row],[主火力]])</f>
        <v>360</v>
      </c>
      <c r="U32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23" s="1" t="n">
        <f aca="false">((テーブル3[[#This Row],[主火力補正]]*4)+(テーブル3[[#This Row],[副火力補正]]*0.5))*((H323/3))/1000*VLOOKUP(E323,Sheet4!$A$2:$E$15,2,0)</f>
        <v>76.32</v>
      </c>
      <c r="W323" s="1" t="n">
        <f aca="false">(F323/IF(テーブル3[[#This Row],[装甲]]="軽",280,IF(テーブル3[[#This Row],[装甲]]="中",250,220)))*((テーブル3[[#This Row],[対空]]/400)+(K323*1.8)+(テーブル3[[#This Row],[速力]])+(Q323*0.1))*VLOOKUP(E323,Sheet4!$A$2:$E$15,3,0)/IF(OR(テーブル3[[#This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53.8793944</v>
      </c>
      <c r="X323" s="1" t="n">
        <f aca="false">((L323*3)+(テーブル3[[#This Row],[航空]]/15)+(O323/8)+(Q323*0.1))*VLOOKUP(E323,Sheet4!$A$2:$E$15,4,0)/12</f>
        <v>68.6416666666667</v>
      </c>
      <c r="Y323" s="1" t="n">
        <f aca="false">(((20-N323)-1)^2)/2*VLOOKUP(E323,Sheet4!$A$2:$E$15,5,0)</f>
        <v>12.5</v>
      </c>
      <c r="Z323" s="11"/>
    </row>
    <row r="324" customFormat="false" ht="33" hidden="false" customHeight="false" outlineLevel="0" collapsed="false">
      <c r="A324" s="5" t="s">
        <v>381</v>
      </c>
      <c r="B324" s="35" t="s">
        <v>357</v>
      </c>
      <c r="C324" s="35"/>
      <c r="D324" s="7" t="s">
        <v>27</v>
      </c>
      <c r="E324" s="26" t="s">
        <v>75</v>
      </c>
      <c r="F324" s="9" t="n">
        <v>7654</v>
      </c>
      <c r="G324" s="10" t="s">
        <v>29</v>
      </c>
      <c r="H324" s="9" t="n">
        <v>148</v>
      </c>
      <c r="I324" s="9" t="n">
        <v>421</v>
      </c>
      <c r="J324" s="9" t="n">
        <v>213</v>
      </c>
      <c r="K324" s="9" t="n">
        <v>41</v>
      </c>
      <c r="L324" s="9" t="n">
        <v>187</v>
      </c>
      <c r="M324" s="9" t="n">
        <v>0</v>
      </c>
      <c r="N324" s="9" t="n">
        <v>15</v>
      </c>
      <c r="O324" s="9" t="n">
        <v>0</v>
      </c>
      <c r="P324" s="9" t="n">
        <v>30</v>
      </c>
      <c r="Q324" s="9" t="n">
        <v>23</v>
      </c>
      <c r="R324" s="11" t="n">
        <f aca="false">MAX(テーブル3[[#This Row],[火力]],(テーブル3[[#This Row],[雷装]]/2),テーブル3[[#This Row],[航空]])</f>
        <v>421</v>
      </c>
      <c r="S32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213</v>
      </c>
      <c r="T324" s="12" t="n">
        <f aca="false">IF(AND(テーブル3[[#This Row],[主火力]]=テーブル3[[#This Row],[火力]],テーブル3[[#This Row],[艦種]]="駆逐"),テーブル3[[#This Row],[主火力]]*1.5,テーブル3[[#This Row],[主火力]])</f>
        <v>421</v>
      </c>
      <c r="U324" s="12" t="n">
        <f aca="false">IF(AND(テーブル3[[#This Row],[艦種]]="駆逐",テーブル3[[#This Row],[副火力]]=テーブル3[[#This Row],[火力]]),テーブル3[[#This Row],[副火力]]*1.5,テーブル3[[#This Row],[副火力]])</f>
        <v>213</v>
      </c>
      <c r="V324" s="1" t="n">
        <f aca="false">((テーブル3[[#This Row],[主火力補正]]*4)+(テーブル3[[#This Row],[副火力補正]]*0.5))*((H324/3))/1000*VLOOKUP(E324,Sheet4!$A$2:$E$15,2,0)</f>
        <v>88.3313333333333</v>
      </c>
      <c r="W324" s="1" t="n">
        <f aca="false">(F324/IF(テーブル3[[#This Row],[装甲]]="軽",280,IF(テーブル3[[#This Row],[装甲]]="中",250,220)))*((テーブル3[[#This Row],[対空]]/400)+(K324*1.8)+(テーブル3[[#This Row],[速力]])+(Q324*0.1))*VLOOKUP(E324,Sheet4!$A$2:$E$15,3,0)/IF(OR(テーブル3[[#This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65.2534116</v>
      </c>
      <c r="X324" s="1" t="n">
        <f aca="false">((L324*3)+(テーブル3[[#This Row],[航空]]/15)+(O324/8)+(Q324*0.1))*VLOOKUP(E324,Sheet4!$A$2:$E$15,4,0)/12</f>
        <v>46.9416666666667</v>
      </c>
      <c r="Y324" s="1" t="n">
        <f aca="false">(((20-N324)-1)^2)/2*VLOOKUP(E324,Sheet4!$A$2:$E$15,5,0)</f>
        <v>8</v>
      </c>
    </row>
    <row r="325" customFormat="false" ht="33" hidden="false" customHeight="false" outlineLevel="0" collapsed="false">
      <c r="A325" s="5" t="s">
        <v>382</v>
      </c>
      <c r="B325" s="35" t="s">
        <v>357</v>
      </c>
      <c r="C325" s="35"/>
      <c r="D325" s="13" t="s">
        <v>31</v>
      </c>
      <c r="E325" s="26" t="s">
        <v>75</v>
      </c>
      <c r="F325" s="9" t="n">
        <v>6604</v>
      </c>
      <c r="G325" s="10" t="s">
        <v>29</v>
      </c>
      <c r="H325" s="9" t="n">
        <v>160</v>
      </c>
      <c r="I325" s="9" t="n">
        <v>367</v>
      </c>
      <c r="J325" s="9" t="n">
        <v>0</v>
      </c>
      <c r="K325" s="9" t="n">
        <v>37</v>
      </c>
      <c r="L325" s="9" t="n">
        <v>273</v>
      </c>
      <c r="M325" s="9" t="n">
        <v>0</v>
      </c>
      <c r="N325" s="9" t="n">
        <v>14</v>
      </c>
      <c r="O325" s="9" t="n">
        <v>0</v>
      </c>
      <c r="P325" s="9" t="n">
        <v>30</v>
      </c>
      <c r="Q325" s="9" t="n">
        <v>37</v>
      </c>
      <c r="R325" s="11" t="n">
        <f aca="false">MAX(テーブル3[[#This Row],[火力]],(テーブル3[[#This Row],[雷装]]/2),テーブル3[[#This Row],[航空]])</f>
        <v>367</v>
      </c>
      <c r="S32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25" s="12" t="n">
        <f aca="false">IF(AND(テーブル3[[#This Row],[主火力]]=テーブル3[[#This Row],[火力]],テーブル3[[#This Row],[艦種]]="駆逐"),テーブル3[[#This Row],[主火力]]*1.5,テーブル3[[#This Row],[主火力]])</f>
        <v>367</v>
      </c>
      <c r="U32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25" s="1" t="n">
        <f aca="false">((テーブル3[[#This Row],[主火力補正]]*4)+(テーブル3[[#This Row],[副火力補正]]*0.5))*((H325/3))/1000*VLOOKUP(E325,Sheet4!$A$2:$E$15,2,0)</f>
        <v>78.2933333333333</v>
      </c>
      <c r="W325" s="1" t="n">
        <f aca="false">(F325/IF(テーブル3[[#This Row],[装甲]]="軽",280,IF(テーブル3[[#This Row],[装甲]]="中",250,220)))*((テーブル3[[#This Row],[対空]]/400)+(K325*1.8)+(テーブル3[[#This Row],[速力]])+(Q325*0.1))*VLOOKUP(E325,Sheet4!$A$2:$E$15,3,0)/IF(OR(テーブル3[[#This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53.3510744</v>
      </c>
      <c r="X325" s="1" t="n">
        <f aca="false">((L325*3)+(テーブル3[[#This Row],[航空]]/15)+(O325/8)+(Q325*0.1))*VLOOKUP(E325,Sheet4!$A$2:$E$15,4,0)/12</f>
        <v>68.5583333333333</v>
      </c>
      <c r="Y325" s="1" t="n">
        <f aca="false">(((20-N325)-1)^2)/2*VLOOKUP(E325,Sheet4!$A$2:$E$15,5,0)</f>
        <v>12.5</v>
      </c>
    </row>
    <row r="326" customFormat="false" ht="33" hidden="false" customHeight="false" outlineLevel="0" collapsed="false">
      <c r="A326" s="5" t="s">
        <v>383</v>
      </c>
      <c r="B326" s="35" t="s">
        <v>357</v>
      </c>
      <c r="C326" s="35"/>
      <c r="D326" s="13" t="s">
        <v>31</v>
      </c>
      <c r="E326" s="26" t="s">
        <v>75</v>
      </c>
      <c r="F326" s="9" t="n">
        <v>6454</v>
      </c>
      <c r="G326" s="10" t="s">
        <v>29</v>
      </c>
      <c r="H326" s="9" t="n">
        <v>160</v>
      </c>
      <c r="I326" s="9" t="n">
        <v>363</v>
      </c>
      <c r="J326" s="9" t="n">
        <v>168</v>
      </c>
      <c r="K326" s="9" t="n">
        <v>40</v>
      </c>
      <c r="L326" s="9" t="n">
        <v>247</v>
      </c>
      <c r="M326" s="9" t="n">
        <v>0</v>
      </c>
      <c r="N326" s="9" t="n">
        <v>14</v>
      </c>
      <c r="O326" s="9" t="n">
        <v>0</v>
      </c>
      <c r="P326" s="9" t="n">
        <v>30</v>
      </c>
      <c r="Q326" s="9" t="n">
        <v>37</v>
      </c>
      <c r="R326" s="11" t="n">
        <f aca="false">MAX(テーブル3[[#This Row],[火力]],(テーブル3[[#This Row],[雷装]]/2),テーブル3[[#This Row],[航空]])</f>
        <v>363</v>
      </c>
      <c r="S32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168</v>
      </c>
      <c r="T326" s="12" t="n">
        <f aca="false">IF(AND(テーブル3[[#This Row],[主火力]]=テーブル3[[#This Row],[火力]],テーブル3[[#This Row],[艦種]]="駆逐"),テーブル3[[#This Row],[主火力]]*1.5,テーブル3[[#This Row],[主火力]])</f>
        <v>363</v>
      </c>
      <c r="U326" s="12" t="n">
        <f aca="false">IF(AND(テーブル3[[#This Row],[艦種]]="駆逐",テーブル3[[#This Row],[副火力]]=テーブル3[[#This Row],[火力]]),テーブル3[[#This Row],[副火力]]*1.5,テーブル3[[#This Row],[副火力]])</f>
        <v>168</v>
      </c>
      <c r="V326" s="1" t="n">
        <f aca="false">((テーブル3[[#This Row],[主火力補正]]*4)+(テーブル3[[#This Row],[副火力補正]]*0.5))*((H326/3))/1000*VLOOKUP(E326,Sheet4!$A$2:$E$15,2,0)</f>
        <v>81.92</v>
      </c>
      <c r="W326" s="1" t="n">
        <f aca="false">(F326/IF(テーブル3[[#This Row],[装甲]]="軽",280,IF(テーブル3[[#This Row],[装甲]]="中",250,220)))*((テーブル3[[#This Row],[対空]]/400)+(K326*1.8)+(テーブル3[[#This Row],[速力]])+(Q326*0.1))*VLOOKUP(E326,Sheet4!$A$2:$E$15,3,0)/IF(OR(テーブル3[[#This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54.8938516</v>
      </c>
      <c r="X326" s="1" t="n">
        <f aca="false">((L326*3)+(テーブル3[[#This Row],[航空]]/15)+(O326/8)+(Q326*0.1))*VLOOKUP(E326,Sheet4!$A$2:$E$15,4,0)/12</f>
        <v>62.0583333333333</v>
      </c>
      <c r="Y326" s="1" t="n">
        <f aca="false">(((20-N326)-1)^2)/2*VLOOKUP(E326,Sheet4!$A$2:$E$15,5,0)</f>
        <v>12.5</v>
      </c>
    </row>
    <row r="327" customFormat="false" ht="33" hidden="false" customHeight="false" outlineLevel="0" collapsed="false">
      <c r="A327" s="5" t="s">
        <v>384</v>
      </c>
      <c r="B327" s="35" t="s">
        <v>357</v>
      </c>
      <c r="C327" s="35"/>
      <c r="D327" s="13" t="s">
        <v>31</v>
      </c>
      <c r="E327" s="26" t="s">
        <v>75</v>
      </c>
      <c r="F327" s="9" t="n">
        <v>6604</v>
      </c>
      <c r="G327" s="10" t="s">
        <v>29</v>
      </c>
      <c r="H327" s="9" t="n">
        <v>160</v>
      </c>
      <c r="I327" s="9" t="n">
        <v>367</v>
      </c>
      <c r="J327" s="9" t="n">
        <v>0</v>
      </c>
      <c r="K327" s="9" t="n">
        <v>37</v>
      </c>
      <c r="L327" s="9" t="n">
        <v>273</v>
      </c>
      <c r="M327" s="9" t="n">
        <v>0</v>
      </c>
      <c r="N327" s="9" t="n">
        <v>14</v>
      </c>
      <c r="O327" s="9" t="n">
        <v>0</v>
      </c>
      <c r="P327" s="9" t="n">
        <v>30</v>
      </c>
      <c r="Q327" s="9" t="n">
        <v>37</v>
      </c>
      <c r="R327" s="11" t="n">
        <f aca="false">MAX(テーブル3[[#This Row],[火力]],(テーブル3[[#This Row],[雷装]]/2),テーブル3[[#This Row],[航空]])</f>
        <v>367</v>
      </c>
      <c r="S32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27" s="12" t="n">
        <f aca="false">IF(AND(テーブル3[[#This Row],[主火力]]=テーブル3[[#This Row],[火力]],テーブル3[[#This Row],[艦種]]="駆逐"),テーブル3[[#This Row],[主火力]]*1.5,テーブル3[[#This Row],[主火力]])</f>
        <v>367</v>
      </c>
      <c r="U32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27" s="1" t="n">
        <f aca="false">((テーブル3[[#This Row],[主火力補正]]*4)+(テーブル3[[#This Row],[副火力補正]]*0.5))*((H327/3))/1000*VLOOKUP(E327,Sheet4!$A$2:$E$15,2,0)</f>
        <v>78.2933333333333</v>
      </c>
      <c r="W327" s="1" t="n">
        <f aca="false">(F327/IF(テーブル3[[#This Row],[装甲]]="軽",280,IF(テーブル3[[#This Row],[装甲]]="中",250,220)))*((テーブル3[[#This Row],[対空]]/400)+(K327*1.8)+(テーブル3[[#This Row],[速力]])+(Q327*0.1))*VLOOKUP(E327,Sheet4!$A$2:$E$15,3,0)/IF(OR(テーブル3[[#This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53.3510744</v>
      </c>
      <c r="X327" s="1" t="n">
        <f aca="false">((L327*3)+(テーブル3[[#This Row],[航空]]/15)+(O327/8)+(Q327*0.1))*VLOOKUP(E327,Sheet4!$A$2:$E$15,4,0)/12</f>
        <v>68.5583333333333</v>
      </c>
      <c r="Y327" s="1" t="n">
        <f aca="false">(((20-N327)-1)^2)/2*VLOOKUP(E327,Sheet4!$A$2:$E$15,5,0)</f>
        <v>12.5</v>
      </c>
    </row>
    <row r="328" customFormat="false" ht="33" hidden="false" customHeight="false" outlineLevel="0" collapsed="false">
      <c r="A328" s="22" t="s">
        <v>385</v>
      </c>
      <c r="B328" s="35" t="s">
        <v>357</v>
      </c>
      <c r="C328" s="35"/>
      <c r="D328" s="7" t="s">
        <v>27</v>
      </c>
      <c r="E328" s="16" t="s">
        <v>39</v>
      </c>
      <c r="F328" s="9" t="n">
        <v>4295</v>
      </c>
      <c r="G328" s="10" t="s">
        <v>29</v>
      </c>
      <c r="H328" s="9" t="n">
        <v>175</v>
      </c>
      <c r="I328" s="9" t="n">
        <v>270</v>
      </c>
      <c r="J328" s="9" t="n">
        <v>245</v>
      </c>
      <c r="K328" s="9" t="n">
        <v>79</v>
      </c>
      <c r="L328" s="9" t="n">
        <v>178</v>
      </c>
      <c r="M328" s="9" t="n">
        <v>0</v>
      </c>
      <c r="N328" s="9" t="n">
        <v>12</v>
      </c>
      <c r="O328" s="9" t="n">
        <v>0</v>
      </c>
      <c r="P328" s="9" t="n">
        <v>31</v>
      </c>
      <c r="Q328" s="9" t="n">
        <v>48</v>
      </c>
      <c r="R328" s="11" t="n">
        <f aca="false">MAX(テーブル3[[#This Row],[火力]],(テーブル3[[#This Row],[雷装]]/2),テーブル3[[#This Row],[航空]])</f>
        <v>270</v>
      </c>
      <c r="S32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245</v>
      </c>
      <c r="T328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328" s="12" t="n">
        <f aca="false">IF(AND(テーブル3[[#This Row],[艦種]]="駆逐",テーブル3[[#This Row],[副火力]]=テーブル3[[#This Row],[火力]]),テーブル3[[#This Row],[副火力]]*1.5,テーブル3[[#This Row],[副火力]])</f>
        <v>245</v>
      </c>
      <c r="V328" s="1" t="n">
        <f aca="false">((テーブル3[[#This Row],[主火力補正]]*4)+(テーブル3[[#This Row],[副火力補正]]*0.5))*((H328/3))/1000*VLOOKUP(E328,Sheet4!$A$2:$E$15,2,0)</f>
        <v>70.1458333333333</v>
      </c>
      <c r="W328" s="1" t="n">
        <f aca="false">(F328/IF(テーブル3[[#This Row],[装甲]]="軽",280,IF(テーブル3[[#This Row],[装甲]]="中",250,220)))*((テーブル3[[#This Row],[対空]]/400)+(K328*1.8)+(テーブル3[[#This Row],[速力]])+(Q328*0.1))*VLOOKUP(E328,Sheet4!$A$2:$E$15,3,0)/IF(OR(テーブル3[[#This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76.6421275</v>
      </c>
      <c r="X328" s="1" t="n">
        <f aca="false">((L328*3)+(テーブル3[[#This Row],[航空]]/15)+(O328/8)+(Q328*0.1))*VLOOKUP(E328,Sheet4!$A$2:$E$15,4,0)/12</f>
        <v>44.9</v>
      </c>
      <c r="Y328" s="1" t="n">
        <f aca="false">(((20-N328)-1)^2)/2*VLOOKUP(E328,Sheet4!$A$2:$E$15,5,0)</f>
        <v>24.5</v>
      </c>
    </row>
    <row r="329" customFormat="false" ht="16.5" hidden="false" customHeight="false" outlineLevel="0" collapsed="false">
      <c r="A329" s="22" t="s">
        <v>386</v>
      </c>
      <c r="B329" s="35" t="s">
        <v>357</v>
      </c>
      <c r="C329" s="35"/>
      <c r="D329" s="7" t="s">
        <v>56</v>
      </c>
      <c r="E329" s="16" t="s">
        <v>39</v>
      </c>
      <c r="F329" s="9" t="n">
        <v>4793</v>
      </c>
      <c r="G329" s="10" t="s">
        <v>29</v>
      </c>
      <c r="H329" s="9" t="n">
        <v>187</v>
      </c>
      <c r="I329" s="9" t="n">
        <v>270</v>
      </c>
      <c r="J329" s="9" t="n">
        <v>289</v>
      </c>
      <c r="K329" s="9" t="n">
        <v>86</v>
      </c>
      <c r="L329" s="9" t="n">
        <v>194</v>
      </c>
      <c r="M329" s="9" t="n">
        <v>0</v>
      </c>
      <c r="N329" s="9" t="n">
        <v>13</v>
      </c>
      <c r="O329" s="9" t="n">
        <v>0</v>
      </c>
      <c r="P329" s="9" t="n">
        <v>28</v>
      </c>
      <c r="Q329" s="9" t="n">
        <v>15</v>
      </c>
      <c r="R329" s="11" t="n">
        <f aca="false">MAX(テーブル3[[#This Row],[火力]],(テーブル3[[#This Row],[雷装]]/2),テーブル3[[#This Row],[航空]])</f>
        <v>270</v>
      </c>
      <c r="S32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289</v>
      </c>
      <c r="T329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329" s="12" t="n">
        <f aca="false">IF(AND(テーブル3[[#This Row],[艦種]]="駆逐",テーブル3[[#This Row],[副火力]]=テーブル3[[#This Row],[火力]]),テーブル3[[#This Row],[副火力]]*1.5,テーブル3[[#This Row],[副火力]])</f>
        <v>289</v>
      </c>
      <c r="V329" s="1" t="n">
        <f aca="false">((テーブル3[[#This Row],[主火力補正]]*4)+(テーブル3[[#This Row],[副火力補正]]*0.5))*((H329/3))/1000*VLOOKUP(E329,Sheet4!$A$2:$E$15,2,0)</f>
        <v>76.3271666666667</v>
      </c>
      <c r="W329" s="1" t="n">
        <f aca="false">(F329/IF(テーブル3[[#This Row],[装甲]]="軽",280,IF(テーブル3[[#This Row],[装甲]]="中",250,220)))*((テーブル3[[#This Row],[対空]]/400)+(K329*1.8)+(テーブル3[[#This Row],[速力]])+(Q329*0.1))*VLOOKUP(E329,Sheet4!$A$2:$E$15,3,0)/IF(OR(テーブル3[[#This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88.5674505</v>
      </c>
      <c r="X329" s="1" t="n">
        <f aca="false">((L329*3)+(テーブル3[[#This Row],[航空]]/15)+(O329/8)+(Q329*0.1))*VLOOKUP(E329,Sheet4!$A$2:$E$15,4,0)/12</f>
        <v>48.625</v>
      </c>
      <c r="Y329" s="1" t="n">
        <f aca="false">(((20-N329)-1)^2)/2*VLOOKUP(E329,Sheet4!$A$2:$E$15,5,0)</f>
        <v>18</v>
      </c>
      <c r="Z329" s="11"/>
    </row>
    <row r="330" customFormat="false" ht="16.5" hidden="false" customHeight="false" outlineLevel="0" collapsed="false">
      <c r="A330" s="22" t="s">
        <v>387</v>
      </c>
      <c r="B330" s="35" t="s">
        <v>357</v>
      </c>
      <c r="C330" s="35"/>
      <c r="D330" s="32" t="s">
        <v>130</v>
      </c>
      <c r="E330" s="16" t="s">
        <v>39</v>
      </c>
      <c r="F330" s="9" t="n">
        <v>3527</v>
      </c>
      <c r="G330" s="10" t="s">
        <v>29</v>
      </c>
      <c r="H330" s="9" t="n">
        <v>163</v>
      </c>
      <c r="I330" s="9" t="n">
        <v>215</v>
      </c>
      <c r="J330" s="9" t="n">
        <v>190</v>
      </c>
      <c r="K330" s="9" t="n">
        <v>76</v>
      </c>
      <c r="L330" s="9" t="n">
        <v>167</v>
      </c>
      <c r="M330" s="9" t="n">
        <v>0</v>
      </c>
      <c r="N330" s="9" t="n">
        <v>9</v>
      </c>
      <c r="O330" s="9" t="n">
        <v>0</v>
      </c>
      <c r="P330" s="9" t="n">
        <v>32</v>
      </c>
      <c r="Q330" s="9" t="n">
        <v>65</v>
      </c>
      <c r="R330" s="11" t="n">
        <f aca="false">MAX(テーブル3[[#This Row],[火力]],(テーブル3[[#This Row],[雷装]]/2),テーブル3[[#This Row],[航空]])</f>
        <v>215</v>
      </c>
      <c r="S33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330" s="12" t="n">
        <f aca="false">IF(AND(テーブル3[[#This Row],[主火力]]=テーブル3[[#This Row],[火力]],テーブル3[[#This Row],[艦種]]="駆逐"),テーブル3[[#This Row],[主火力]]*1.5,テーブル3[[#This Row],[主火力]])</f>
        <v>215</v>
      </c>
      <c r="U330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330" s="1" t="n">
        <f aca="false">((テーブル3[[#This Row],[主火力補正]]*4)+(テーブル3[[#This Row],[副火力補正]]*0.5))*((H330/3))/1000*VLOOKUP(E330,Sheet4!$A$2:$E$15,2,0)</f>
        <v>51.8883333333333</v>
      </c>
      <c r="W330" s="1" t="n">
        <f aca="false">(F330/IF(テーブル3[[#This Row],[装甲]]="軽",280,IF(テーブル3[[#This Row],[装甲]]="中",250,220)))*((テーブル3[[#This Row],[対空]]/400)+(K330*1.8)+(テーブル3[[#This Row],[速力]])+(Q330*0.1))*VLOOKUP(E330,Sheet4!$A$2:$E$15,3,0)/IF(OR(テーブル3[[#This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61.97556225</v>
      </c>
      <c r="X330" s="1" t="n">
        <f aca="false">((L330*3)+(テーブル3[[#This Row],[航空]]/15)+(O330/8)+(Q330*0.1))*VLOOKUP(E330,Sheet4!$A$2:$E$15,4,0)/12</f>
        <v>42.2916666666667</v>
      </c>
      <c r="Y330" s="1" t="n">
        <f aca="false">(((20-N330)-1)^2)/2*VLOOKUP(E330,Sheet4!$A$2:$E$15,5,0)</f>
        <v>50</v>
      </c>
      <c r="Z330" s="11"/>
    </row>
    <row r="331" customFormat="false" ht="16.5" hidden="false" customHeight="false" outlineLevel="0" collapsed="false">
      <c r="A331" s="22" t="s">
        <v>388</v>
      </c>
      <c r="B331" s="35" t="s">
        <v>357</v>
      </c>
      <c r="C331" s="35"/>
      <c r="D331" s="32" t="s">
        <v>130</v>
      </c>
      <c r="E331" s="16" t="s">
        <v>39</v>
      </c>
      <c r="F331" s="9" t="n">
        <v>3439</v>
      </c>
      <c r="G331" s="10" t="s">
        <v>29</v>
      </c>
      <c r="H331" s="9" t="n">
        <v>163</v>
      </c>
      <c r="I331" s="9" t="n">
        <v>215</v>
      </c>
      <c r="J331" s="9" t="n">
        <v>190</v>
      </c>
      <c r="K331" s="9" t="n">
        <v>75</v>
      </c>
      <c r="L331" s="9" t="n">
        <v>161</v>
      </c>
      <c r="M331" s="9" t="n">
        <v>0</v>
      </c>
      <c r="N331" s="9" t="n">
        <v>9</v>
      </c>
      <c r="O331" s="9" t="n">
        <v>0</v>
      </c>
      <c r="P331" s="9" t="n">
        <v>31</v>
      </c>
      <c r="Q331" s="9" t="n">
        <v>34</v>
      </c>
      <c r="R331" s="11" t="n">
        <f aca="false">MAX(テーブル3[[#This Row],[火力]],(テーブル3[[#This Row],[雷装]]/2),テーブル3[[#This Row],[航空]])</f>
        <v>215</v>
      </c>
      <c r="S33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331" s="12" t="n">
        <f aca="false">IF(AND(テーブル3[[#This Row],[主火力]]=テーブル3[[#This Row],[火力]],テーブル3[[#This Row],[艦種]]="駆逐"),テーブル3[[#This Row],[主火力]]*1.5,テーブル3[[#This Row],[主火力]])</f>
        <v>215</v>
      </c>
      <c r="U331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331" s="1" t="n">
        <f aca="false">((テーブル3[[#This Row],[主火力補正]]*4)+(テーブル3[[#This Row],[副火力補正]]*0.5))*((H331/3))/1000*VLOOKUP(E331,Sheet4!$A$2:$E$15,2,0)</f>
        <v>51.8883333333333</v>
      </c>
      <c r="W331" s="1" t="n">
        <f aca="false">(F331/IF(テーブル3[[#This Row],[装甲]]="軽",280,IF(テーブル3[[#This Row],[装甲]]="中",250,220)))*((テーブル3[[#This Row],[対空]]/400)+(K331*1.8)+(テーブル3[[#This Row],[速力]])+(Q331*0.1))*VLOOKUP(E331,Sheet4!$A$2:$E$15,3,0)/IF(OR(テーブル3[[#This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58.39507975</v>
      </c>
      <c r="X331" s="1" t="n">
        <f aca="false">((L331*3)+(テーブル3[[#This Row],[航空]]/15)+(O331/8)+(Q331*0.1))*VLOOKUP(E331,Sheet4!$A$2:$E$15,4,0)/12</f>
        <v>40.5333333333333</v>
      </c>
      <c r="Y331" s="1" t="n">
        <f aca="false">(((20-N331)-1)^2)/2*VLOOKUP(E331,Sheet4!$A$2:$E$15,5,0)</f>
        <v>50</v>
      </c>
      <c r="Z331" s="11"/>
    </row>
    <row r="332" customFormat="false" ht="16.5" hidden="false" customHeight="false" outlineLevel="0" collapsed="false">
      <c r="A332" s="22" t="s">
        <v>389</v>
      </c>
      <c r="B332" s="35" t="s">
        <v>357</v>
      </c>
      <c r="C332" s="35"/>
      <c r="D332" s="32" t="s">
        <v>130</v>
      </c>
      <c r="E332" s="16" t="s">
        <v>39</v>
      </c>
      <c r="F332" s="9" t="n">
        <v>3439</v>
      </c>
      <c r="G332" s="10" t="s">
        <v>29</v>
      </c>
      <c r="H332" s="9" t="n">
        <v>163</v>
      </c>
      <c r="I332" s="9" t="n">
        <v>215</v>
      </c>
      <c r="J332" s="9" t="n">
        <v>190</v>
      </c>
      <c r="K332" s="9" t="n">
        <v>75</v>
      </c>
      <c r="L332" s="9" t="n">
        <v>161</v>
      </c>
      <c r="M332" s="9" t="n">
        <v>0</v>
      </c>
      <c r="N332" s="9" t="n">
        <v>9</v>
      </c>
      <c r="O332" s="9" t="n">
        <v>0</v>
      </c>
      <c r="P332" s="9" t="n">
        <v>31</v>
      </c>
      <c r="Q332" s="9" t="n">
        <v>34</v>
      </c>
      <c r="R332" s="11" t="n">
        <f aca="false">MAX(テーブル3[[#This Row],[火力]],(テーブル3[[#This Row],[雷装]]/2),テーブル3[[#This Row],[航空]])</f>
        <v>215</v>
      </c>
      <c r="S33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332" s="12" t="n">
        <f aca="false">IF(AND(テーブル3[[#This Row],[主火力]]=テーブル3[[#This Row],[火力]],テーブル3[[#This Row],[艦種]]="駆逐"),テーブル3[[#This Row],[主火力]]*1.5,テーブル3[[#This Row],[主火力]])</f>
        <v>215</v>
      </c>
      <c r="U332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332" s="1" t="n">
        <f aca="false">((テーブル3[[#This Row],[主火力補正]]*4)+(テーブル3[[#This Row],[副火力補正]]*0.5))*((H332/3))/1000*VLOOKUP(E332,Sheet4!$A$2:$E$15,2,0)</f>
        <v>51.8883333333333</v>
      </c>
      <c r="W332" s="1" t="n">
        <f aca="false">(F332/IF(テーブル3[[#This Row],[装甲]]="軽",280,IF(テーブル3[[#This Row],[装甲]]="中",250,220)))*((テーブル3[[#This Row],[対空]]/400)+(K332*1.8)+(テーブル3[[#This Row],[速力]])+(Q332*0.1))*VLOOKUP(E332,Sheet4!$A$2:$E$15,3,0)/IF(OR(テーブル3[[#This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58.39507975</v>
      </c>
      <c r="X332" s="1" t="n">
        <f aca="false">((L332*3)+(テーブル3[[#This Row],[航空]]/15)+(O332/8)+(Q332*0.1))*VLOOKUP(E332,Sheet4!$A$2:$E$15,4,0)/12</f>
        <v>40.5333333333333</v>
      </c>
      <c r="Y332" s="1" t="n">
        <f aca="false">(((20-N332)-1)^2)/2*VLOOKUP(E332,Sheet4!$A$2:$E$15,5,0)</f>
        <v>50</v>
      </c>
      <c r="Z332" s="11"/>
    </row>
    <row r="333" customFormat="false" ht="33" hidden="false" customHeight="false" outlineLevel="0" collapsed="false">
      <c r="A333" s="22" t="s">
        <v>390</v>
      </c>
      <c r="B333" s="35" t="s">
        <v>357</v>
      </c>
      <c r="C333" s="35"/>
      <c r="D333" s="7" t="s">
        <v>27</v>
      </c>
      <c r="E333" s="16" t="s">
        <v>39</v>
      </c>
      <c r="F333" s="9" t="n">
        <v>4295</v>
      </c>
      <c r="G333" s="10" t="s">
        <v>29</v>
      </c>
      <c r="H333" s="9" t="n">
        <v>175</v>
      </c>
      <c r="I333" s="9" t="n">
        <v>270</v>
      </c>
      <c r="J333" s="9" t="n">
        <v>245</v>
      </c>
      <c r="K333" s="9" t="n">
        <v>79</v>
      </c>
      <c r="L333" s="9" t="n">
        <v>178</v>
      </c>
      <c r="M333" s="9" t="n">
        <v>0</v>
      </c>
      <c r="N333" s="9" t="n">
        <v>12</v>
      </c>
      <c r="O333" s="9" t="n">
        <v>0</v>
      </c>
      <c r="P333" s="9" t="n">
        <v>31</v>
      </c>
      <c r="Q333" s="9" t="n">
        <v>65</v>
      </c>
      <c r="R333" s="11" t="n">
        <f aca="false">MAX(テーブル3[[#This Row],[火力]],(テーブル3[[#This Row],[雷装]]/2),テーブル3[[#This Row],[航空]])</f>
        <v>270</v>
      </c>
      <c r="S33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245</v>
      </c>
      <c r="T333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333" s="12" t="n">
        <f aca="false">IF(AND(テーブル3[[#This Row],[艦種]]="駆逐",テーブル3[[#This Row],[副火力]]=テーブル3[[#This Row],[火力]]),テーブル3[[#This Row],[副火力]]*1.5,テーブル3[[#This Row],[副火力]])</f>
        <v>245</v>
      </c>
      <c r="V333" s="1" t="n">
        <f aca="false">((テーブル3[[#This Row],[主火力補正]]*4)+(テーブル3[[#This Row],[副火力補正]]*0.5))*((H333/3))/1000*VLOOKUP(E333,Sheet4!$A$2:$E$15,2,0)</f>
        <v>70.1458333333333</v>
      </c>
      <c r="W333" s="1" t="n">
        <f aca="false">(F333/IF(テーブル3[[#This Row],[装甲]]="軽",280,IF(テーブル3[[#This Row],[装甲]]="中",250,220)))*((テーブル3[[#This Row],[対空]]/400)+(K333*1.8)+(テーブル3[[#This Row],[速力]])+(Q333*0.1))*VLOOKUP(E333,Sheet4!$A$2:$E$15,3,0)/IF(OR(テーブル3[[#This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77.3722775</v>
      </c>
      <c r="X333" s="1" t="n">
        <f aca="false">((L333*3)+(テーブル3[[#This Row],[航空]]/15)+(O333/8)+(Q333*0.1))*VLOOKUP(E333,Sheet4!$A$2:$E$15,4,0)/12</f>
        <v>45.0416666666667</v>
      </c>
      <c r="Y333" s="1" t="n">
        <f aca="false">(((20-N333)-1)^2)/2*VLOOKUP(E333,Sheet4!$A$2:$E$15,5,0)</f>
        <v>24.5</v>
      </c>
    </row>
    <row r="334" customFormat="false" ht="16.5" hidden="false" customHeight="false" outlineLevel="0" collapsed="false">
      <c r="A334" s="22" t="s">
        <v>391</v>
      </c>
      <c r="B334" s="35" t="s">
        <v>357</v>
      </c>
      <c r="C334" s="35"/>
      <c r="D334" s="32" t="s">
        <v>130</v>
      </c>
      <c r="E334" s="16" t="s">
        <v>39</v>
      </c>
      <c r="F334" s="9" t="n">
        <v>3527</v>
      </c>
      <c r="G334" s="10" t="s">
        <v>29</v>
      </c>
      <c r="H334" s="9" t="n">
        <v>163</v>
      </c>
      <c r="I334" s="9" t="n">
        <v>215</v>
      </c>
      <c r="J334" s="9" t="n">
        <v>190</v>
      </c>
      <c r="K334" s="9" t="n">
        <v>76</v>
      </c>
      <c r="L334" s="9" t="n">
        <v>167</v>
      </c>
      <c r="M334" s="9" t="n">
        <v>0</v>
      </c>
      <c r="N334" s="9" t="n">
        <v>9</v>
      </c>
      <c r="O334" s="9" t="n">
        <v>0</v>
      </c>
      <c r="P334" s="9" t="n">
        <v>32</v>
      </c>
      <c r="Q334" s="9" t="n">
        <v>52</v>
      </c>
      <c r="R334" s="11" t="n">
        <f aca="false">MAX(テーブル3[[#This Row],[火力]],(テーブル3[[#This Row],[雷装]]/2),テーブル3[[#This Row],[航空]])</f>
        <v>215</v>
      </c>
      <c r="S33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334" s="12" t="n">
        <f aca="false">IF(AND(テーブル3[[#This Row],[主火力]]=テーブル3[[#This Row],[火力]],テーブル3[[#This Row],[艦種]]="駆逐"),テーブル3[[#This Row],[主火力]]*1.5,テーブル3[[#This Row],[主火力]])</f>
        <v>215</v>
      </c>
      <c r="U334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334" s="1" t="n">
        <f aca="false">((テーブル3[[#This Row],[主火力補正]]*4)+(テーブル3[[#This Row],[副火力補正]]*0.5))*((H334/3))/1000*VLOOKUP(E334,Sheet4!$A$2:$E$15,2,0)</f>
        <v>51.8883333333333</v>
      </c>
      <c r="W334" s="1" t="n">
        <f aca="false">(F334/IF(テーブル3[[#This Row],[装甲]]="軽",280,IF(テーブル3[[#This Row],[装甲]]="中",250,220)))*((テーブル3[[#This Row],[対空]]/400)+(K334*1.8)+(テーブル3[[#This Row],[速力]])+(Q334*0.1))*VLOOKUP(E334,Sheet4!$A$2:$E$15,3,0)/IF(OR(テーブル3[[#This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61.51705225</v>
      </c>
      <c r="X334" s="1" t="n">
        <f aca="false">((L334*3)+(テーブル3[[#This Row],[航空]]/15)+(O334/8)+(Q334*0.1))*VLOOKUP(E334,Sheet4!$A$2:$E$15,4,0)/12</f>
        <v>42.1833333333333</v>
      </c>
      <c r="Y334" s="1" t="n">
        <f aca="false">(((20-N334)-1)^2)/2*VLOOKUP(E334,Sheet4!$A$2:$E$15,5,0)</f>
        <v>50</v>
      </c>
    </row>
    <row r="335" customFormat="false" ht="16.5" hidden="false" customHeight="false" outlineLevel="0" collapsed="false">
      <c r="A335" s="5" t="s">
        <v>392</v>
      </c>
      <c r="B335" s="35" t="s">
        <v>357</v>
      </c>
      <c r="C335" s="35"/>
      <c r="D335" s="13" t="s">
        <v>31</v>
      </c>
      <c r="E335" s="16" t="s">
        <v>39</v>
      </c>
      <c r="F335" s="9" t="n">
        <v>4162</v>
      </c>
      <c r="G335" s="10" t="s">
        <v>29</v>
      </c>
      <c r="H335" s="9" t="n">
        <v>168</v>
      </c>
      <c r="I335" s="9" t="n">
        <v>234</v>
      </c>
      <c r="J335" s="9" t="n">
        <v>223</v>
      </c>
      <c r="K335" s="9" t="n">
        <v>75</v>
      </c>
      <c r="L335" s="9" t="n">
        <v>171</v>
      </c>
      <c r="M335" s="9" t="n">
        <v>0</v>
      </c>
      <c r="N335" s="9" t="n">
        <v>11</v>
      </c>
      <c r="O335" s="9" t="n">
        <v>0</v>
      </c>
      <c r="P335" s="9" t="n">
        <v>28</v>
      </c>
      <c r="Q335" s="9" t="n">
        <v>60</v>
      </c>
      <c r="R335" s="11" t="n">
        <f aca="false">MAX(テーブル3[[#This Row],[火力]],(テーブル3[[#This Row],[雷装]]/2),テーブル3[[#This Row],[航空]])</f>
        <v>234</v>
      </c>
      <c r="S33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223</v>
      </c>
      <c r="T335" s="12" t="n">
        <f aca="false">IF(AND(テーブル3[[#This Row],[主火力]]=テーブル3[[#This Row],[火力]],テーブル3[[#This Row],[艦種]]="駆逐"),テーブル3[[#This Row],[主火力]]*1.5,テーブル3[[#This Row],[主火力]])</f>
        <v>234</v>
      </c>
      <c r="U335" s="12" t="n">
        <f aca="false">IF(AND(テーブル3[[#This Row],[艦種]]="駆逐",テーブル3[[#This Row],[副火力]]=テーブル3[[#This Row],[火力]]),テーブル3[[#This Row],[副火力]]*1.5,テーブル3[[#This Row],[副火力]])</f>
        <v>223</v>
      </c>
      <c r="V335" s="1" t="n">
        <f aca="false">((テーブル3[[#This Row],[主火力補正]]*4)+(テーブル3[[#This Row],[副火力補正]]*0.5))*((H335/3))/1000*VLOOKUP(E335,Sheet4!$A$2:$E$15,2,0)</f>
        <v>58.66</v>
      </c>
      <c r="W335" s="1" t="n">
        <f aca="false">(F335/IF(テーブル3[[#This Row],[装甲]]="軽",280,IF(テーブル3[[#This Row],[装甲]]="中",250,220)))*((テーブル3[[#This Row],[対空]]/400)+(K335*1.8)+(テーブル3[[#This Row],[速力]])+(Q335*0.1))*VLOOKUP(E335,Sheet4!$A$2:$E$15,3,0)/IF(OR(テーブル3[[#This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70.5157255</v>
      </c>
      <c r="X335" s="1" t="n">
        <f aca="false">((L335*3)+(テーブル3[[#This Row],[航空]]/15)+(O335/8)+(Q335*0.1))*VLOOKUP(E335,Sheet4!$A$2:$E$15,4,0)/12</f>
        <v>43.25</v>
      </c>
      <c r="Y335" s="1" t="n">
        <f aca="false">(((20-N335)-1)^2)/2*VLOOKUP(E335,Sheet4!$A$2:$E$15,5,0)</f>
        <v>32</v>
      </c>
    </row>
    <row r="336" customFormat="false" ht="33" hidden="false" customHeight="false" outlineLevel="0" collapsed="false">
      <c r="A336" s="22" t="s">
        <v>393</v>
      </c>
      <c r="B336" s="35" t="s">
        <v>357</v>
      </c>
      <c r="C336" s="35"/>
      <c r="D336" s="7" t="s">
        <v>27</v>
      </c>
      <c r="E336" s="16" t="s">
        <v>39</v>
      </c>
      <c r="F336" s="9" t="n">
        <v>4295</v>
      </c>
      <c r="G336" s="10" t="s">
        <v>29</v>
      </c>
      <c r="H336" s="9" t="n">
        <v>175</v>
      </c>
      <c r="I336" s="9" t="n">
        <v>261</v>
      </c>
      <c r="J336" s="9" t="n">
        <v>221</v>
      </c>
      <c r="K336" s="9" t="n">
        <v>79</v>
      </c>
      <c r="L336" s="9" t="n">
        <v>178</v>
      </c>
      <c r="M336" s="9" t="n">
        <v>0</v>
      </c>
      <c r="N336" s="9" t="n">
        <v>12</v>
      </c>
      <c r="O336" s="9" t="n">
        <v>0</v>
      </c>
      <c r="P336" s="9" t="n">
        <v>31</v>
      </c>
      <c r="Q336" s="9" t="n">
        <v>50</v>
      </c>
      <c r="R336" s="11" t="n">
        <f aca="false">MAX(テーブル3[[#This Row],[火力]],(テーブル3[[#This Row],[雷装]]/2),テーブル3[[#This Row],[航空]])</f>
        <v>261</v>
      </c>
      <c r="S33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221</v>
      </c>
      <c r="T336" s="12" t="n">
        <f aca="false">IF(AND(テーブル3[[#This Row],[主火力]]=テーブル3[[#This Row],[火力]],テーブル3[[#This Row],[艦種]]="駆逐"),テーブル3[[#This Row],[主火力]]*1.5,テーブル3[[#This Row],[主火力]])</f>
        <v>261</v>
      </c>
      <c r="U336" s="12" t="n">
        <f aca="false">IF(AND(テーブル3[[#This Row],[艦種]]="駆逐",テーブル3[[#This Row],[副火力]]=テーブル3[[#This Row],[火力]]),テーブル3[[#This Row],[副火力]]*1.5,テーブル3[[#This Row],[副火力]])</f>
        <v>221</v>
      </c>
      <c r="V336" s="1" t="n">
        <f aca="false">((テーブル3[[#This Row],[主火力補正]]*4)+(テーブル3[[#This Row],[副火力補正]]*0.5))*((H336/3))/1000*VLOOKUP(E336,Sheet4!$A$2:$E$15,2,0)</f>
        <v>67.3458333333334</v>
      </c>
      <c r="W336" s="1" t="n">
        <f aca="false">(F336/IF(テーブル3[[#This Row],[装甲]]="軽",280,IF(テーブル3[[#This Row],[装甲]]="中",250,220)))*((テーブル3[[#This Row],[対空]]/400)+(K336*1.8)+(テーブル3[[#This Row],[速力]])+(Q336*0.1))*VLOOKUP(E336,Sheet4!$A$2:$E$15,3,0)/IF(OR(テーブル3[[#This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76.7280275</v>
      </c>
      <c r="X336" s="1" t="n">
        <f aca="false">((L336*3)+(テーブル3[[#This Row],[航空]]/15)+(O336/8)+(Q336*0.1))*VLOOKUP(E336,Sheet4!$A$2:$E$15,4,0)/12</f>
        <v>44.9166666666667</v>
      </c>
      <c r="Y336" s="1" t="n">
        <f aca="false">(((20-N336)-1)^2)/2*VLOOKUP(E336,Sheet4!$A$2:$E$15,5,0)</f>
        <v>24.5</v>
      </c>
    </row>
    <row r="337" customFormat="false" ht="33" hidden="false" customHeight="false" outlineLevel="0" collapsed="false">
      <c r="A337" s="5" t="s">
        <v>394</v>
      </c>
      <c r="B337" s="35" t="s">
        <v>357</v>
      </c>
      <c r="C337" s="20" t="s">
        <v>51</v>
      </c>
      <c r="D337" s="7" t="s">
        <v>27</v>
      </c>
      <c r="E337" s="16" t="s">
        <v>39</v>
      </c>
      <c r="F337" s="9" t="n">
        <v>4623</v>
      </c>
      <c r="G337" s="10" t="s">
        <v>29</v>
      </c>
      <c r="H337" s="9" t="n">
        <v>188</v>
      </c>
      <c r="I337" s="9" t="n">
        <v>264</v>
      </c>
      <c r="J337" s="9" t="n">
        <v>202</v>
      </c>
      <c r="K337" s="9" t="n">
        <v>80</v>
      </c>
      <c r="L337" s="9" t="n">
        <v>233</v>
      </c>
      <c r="M337" s="9" t="n">
        <v>0</v>
      </c>
      <c r="N337" s="9" t="n">
        <v>11</v>
      </c>
      <c r="O337" s="9" t="n">
        <v>0</v>
      </c>
      <c r="P337" s="9" t="n">
        <v>28</v>
      </c>
      <c r="Q337" s="9" t="n">
        <v>14</v>
      </c>
      <c r="R337" s="11" t="n">
        <f aca="false">MAX(テーブル3[[#This Row],[火力]],(テーブル3[[#This Row],[雷装]]/2),テーブル3[[#This Row],[航空]])</f>
        <v>264</v>
      </c>
      <c r="S33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202</v>
      </c>
      <c r="T337" s="12" t="n">
        <f aca="false">IF(AND(テーブル3[[#This Row],[主火力]]=テーブル3[[#This Row],[火力]],テーブル3[[#This Row],[艦種]]="駆逐"),テーブル3[[#This Row],[主火力]]*1.5,テーブル3[[#This Row],[主火力]])</f>
        <v>264</v>
      </c>
      <c r="U337" s="12" t="n">
        <f aca="false">IF(AND(テーブル3[[#This Row],[艦種]]="駆逐",テーブル3[[#This Row],[副火力]]=テーブル3[[#This Row],[火力]]),テーブル3[[#This Row],[副火力]]*1.5,テーブル3[[#This Row],[副火力]])</f>
        <v>202</v>
      </c>
      <c r="V337" s="1" t="n">
        <f aca="false">((テーブル3[[#This Row],[主火力補正]]*4)+(テーブル3[[#This Row],[副火力補正]]*0.5))*((H337/3))/1000*VLOOKUP(E337,Sheet4!$A$2:$E$15,2,0)</f>
        <v>72.5053333333333</v>
      </c>
      <c r="W337" s="1" t="n">
        <f aca="false">(F337/IF(テーブル3[[#This Row],[装甲]]="軽",280,IF(テーブル3[[#This Row],[装甲]]="中",250,220)))*((テーブル3[[#This Row],[対空]]/400)+(K337*1.8)+(テーブル3[[#This Row],[速力]])+(Q337*0.1))*VLOOKUP(E337,Sheet4!$A$2:$E$15,3,0)/IF(OR(テーブル3[[#This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80.43210975</v>
      </c>
      <c r="X337" s="1" t="n">
        <f aca="false">((L337*3)+(テーブル3[[#This Row],[航空]]/15)+(O337/8)+(Q337*0.1))*VLOOKUP(E337,Sheet4!$A$2:$E$15,4,0)/12</f>
        <v>58.3666666666667</v>
      </c>
      <c r="Y337" s="1" t="n">
        <f aca="false">(((20-N337)-1)^2)/2*VLOOKUP(E337,Sheet4!$A$2:$E$15,5,0)</f>
        <v>32</v>
      </c>
      <c r="Z337" s="11"/>
    </row>
    <row r="338" customFormat="false" ht="16.5" hidden="false" customHeight="false" outlineLevel="0" collapsed="false">
      <c r="A338" s="22" t="s">
        <v>395</v>
      </c>
      <c r="B338" s="35" t="s">
        <v>357</v>
      </c>
      <c r="C338" s="35"/>
      <c r="D338" s="24" t="s">
        <v>61</v>
      </c>
      <c r="E338" s="16" t="s">
        <v>39</v>
      </c>
      <c r="F338" s="9" t="n">
        <v>5220</v>
      </c>
      <c r="G338" s="10" t="s">
        <v>29</v>
      </c>
      <c r="H338" s="9" t="n">
        <v>163</v>
      </c>
      <c r="I338" s="9" t="n">
        <v>196</v>
      </c>
      <c r="J338" s="9" t="n">
        <v>150</v>
      </c>
      <c r="K338" s="9" t="n">
        <v>78</v>
      </c>
      <c r="L338" s="9" t="n">
        <v>193</v>
      </c>
      <c r="M338" s="9" t="n">
        <v>0</v>
      </c>
      <c r="N338" s="9" t="n">
        <v>10</v>
      </c>
      <c r="O338" s="9" t="n">
        <v>0</v>
      </c>
      <c r="P338" s="9" t="n">
        <v>32</v>
      </c>
      <c r="Q338" s="9" t="n">
        <v>58</v>
      </c>
      <c r="R338" s="11" t="n">
        <f aca="false">MAX(テーブル3[[#This Row],[火力]],(テーブル3[[#This Row],[雷装]]/2),テーブル3[[#This Row],[航空]])</f>
        <v>196</v>
      </c>
      <c r="S33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150</v>
      </c>
      <c r="T338" s="12" t="n">
        <f aca="false">IF(AND(テーブル3[[#This Row],[主火力]]=テーブル3[[#This Row],[火力]],テーブル3[[#This Row],[艦種]]="駆逐"),テーブル3[[#This Row],[主火力]]*1.5,テーブル3[[#This Row],[主火力]])</f>
        <v>196</v>
      </c>
      <c r="U338" s="12" t="n">
        <f aca="false">IF(AND(テーブル3[[#This Row],[艦種]]="駆逐",テーブル3[[#This Row],[副火力]]=テーブル3[[#This Row],[火力]]),テーブル3[[#This Row],[副火力]]*1.5,テーブル3[[#This Row],[副火力]])</f>
        <v>150</v>
      </c>
      <c r="V338" s="1" t="n">
        <f aca="false">((テーブル3[[#This Row],[主火力補正]]*4)+(テーブル3[[#This Row],[副火力補正]]*0.5))*((H338/3))/1000*VLOOKUP(E338,Sheet4!$A$2:$E$15,2,0)</f>
        <v>46.6723333333333</v>
      </c>
      <c r="W338" s="1" t="n">
        <f aca="false">(F338/IF(テーブル3[[#This Row],[装甲]]="軽",280,IF(テーブル3[[#This Row],[装甲]]="中",250,220)))*((テーブル3[[#This Row],[対空]]/400)+(K338*1.8)+(テーブル3[[#This Row],[速力]])+(Q338*0.1))*VLOOKUP(E338,Sheet4!$A$2:$E$15,3,0)/IF(OR(テーブル3[[#This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93.272265</v>
      </c>
      <c r="X338" s="1" t="n">
        <f aca="false">((L338*3)+(テーブル3[[#This Row],[航空]]/15)+(O338/8)+(Q338*0.1))*VLOOKUP(E338,Sheet4!$A$2:$E$15,4,0)/12</f>
        <v>48.7333333333333</v>
      </c>
      <c r="Y338" s="1" t="n">
        <f aca="false">(((20-N338)-1)^2)/2*VLOOKUP(E338,Sheet4!$A$2:$E$15,5,0)</f>
        <v>40.5</v>
      </c>
      <c r="Z338" s="11"/>
    </row>
    <row r="339" customFormat="false" ht="33" hidden="false" customHeight="false" outlineLevel="0" collapsed="false">
      <c r="A339" s="22" t="s">
        <v>396</v>
      </c>
      <c r="B339" s="35" t="s">
        <v>357</v>
      </c>
      <c r="C339" s="35"/>
      <c r="D339" s="7" t="s">
        <v>27</v>
      </c>
      <c r="E339" s="16" t="s">
        <v>39</v>
      </c>
      <c r="F339" s="9" t="n">
        <v>4295</v>
      </c>
      <c r="G339" s="10" t="s">
        <v>29</v>
      </c>
      <c r="H339" s="9" t="n">
        <v>175</v>
      </c>
      <c r="I339" s="9" t="n">
        <v>270</v>
      </c>
      <c r="J339" s="9" t="n">
        <v>245</v>
      </c>
      <c r="K339" s="9" t="n">
        <v>79</v>
      </c>
      <c r="L339" s="9" t="n">
        <v>178</v>
      </c>
      <c r="M339" s="9" t="n">
        <v>0</v>
      </c>
      <c r="N339" s="9" t="n">
        <v>12</v>
      </c>
      <c r="O339" s="9" t="n">
        <v>0</v>
      </c>
      <c r="P339" s="9" t="n">
        <v>31</v>
      </c>
      <c r="Q339" s="9" t="n">
        <v>48</v>
      </c>
      <c r="R339" s="11" t="n">
        <f aca="false">MAX(テーブル3[[#This Row],[火力]],(テーブル3[[#This Row],[雷装]]/2),テーブル3[[#This Row],[航空]])</f>
        <v>270</v>
      </c>
      <c r="S33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245</v>
      </c>
      <c r="T339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339" s="12" t="n">
        <f aca="false">IF(AND(テーブル3[[#This Row],[艦種]]="駆逐",テーブル3[[#This Row],[副火力]]=テーブル3[[#This Row],[火力]]),テーブル3[[#This Row],[副火力]]*1.5,テーブル3[[#This Row],[副火力]])</f>
        <v>245</v>
      </c>
      <c r="V339" s="1" t="n">
        <f aca="false">((テーブル3[[#This Row],[主火力補正]]*4)+(テーブル3[[#This Row],[副火力補正]]*0.5))*((H339/3))/1000*VLOOKUP(E339,Sheet4!$A$2:$E$15,2,0)</f>
        <v>70.1458333333333</v>
      </c>
      <c r="W339" s="1" t="n">
        <f aca="false">(F339/IF(テーブル3[[#This Row],[装甲]]="軽",280,IF(テーブル3[[#This Row],[装甲]]="中",250,220)))*((テーブル3[[#This Row],[対空]]/400)+(K339*1.8)+(テーブル3[[#This Row],[速力]])+(Q339*0.1))*VLOOKUP(E339,Sheet4!$A$2:$E$15,3,0)/IF(OR(テーブル3[[#This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76.6421275</v>
      </c>
      <c r="X339" s="1" t="n">
        <f aca="false">((L339*3)+(テーブル3[[#This Row],[航空]]/15)+(O339/8)+(Q339*0.1))*VLOOKUP(E339,Sheet4!$A$2:$E$15,4,0)/12</f>
        <v>44.9</v>
      </c>
      <c r="Y339" s="1" t="n">
        <f aca="false">(((20-N339)-1)^2)/2*VLOOKUP(E339,Sheet4!$A$2:$E$15,5,0)</f>
        <v>24.5</v>
      </c>
      <c r="Z339" s="11"/>
    </row>
    <row r="340" customFormat="false" ht="16.5" hidden="false" customHeight="false" outlineLevel="0" collapsed="false">
      <c r="A340" s="22" t="s">
        <v>397</v>
      </c>
      <c r="B340" s="35" t="s">
        <v>357</v>
      </c>
      <c r="C340" s="35"/>
      <c r="D340" s="24" t="s">
        <v>61</v>
      </c>
      <c r="E340" s="16" t="s">
        <v>39</v>
      </c>
      <c r="F340" s="9" t="n">
        <v>5220</v>
      </c>
      <c r="G340" s="10" t="s">
        <v>29</v>
      </c>
      <c r="H340" s="9" t="n">
        <v>163</v>
      </c>
      <c r="I340" s="9" t="n">
        <v>196</v>
      </c>
      <c r="J340" s="9" t="n">
        <v>150</v>
      </c>
      <c r="K340" s="9" t="n">
        <v>78</v>
      </c>
      <c r="L340" s="9" t="n">
        <v>193</v>
      </c>
      <c r="M340" s="9" t="n">
        <v>0</v>
      </c>
      <c r="N340" s="9" t="n">
        <v>10</v>
      </c>
      <c r="O340" s="9" t="n">
        <v>0</v>
      </c>
      <c r="P340" s="9" t="n">
        <v>32</v>
      </c>
      <c r="Q340" s="9" t="n">
        <v>62</v>
      </c>
      <c r="R340" s="11" t="n">
        <f aca="false">MAX(テーブル3[[#This Row],[火力]],(テーブル3[[#This Row],[雷装]]/2),テーブル3[[#This Row],[航空]])</f>
        <v>196</v>
      </c>
      <c r="S34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150</v>
      </c>
      <c r="T340" s="12" t="n">
        <f aca="false">IF(AND(テーブル3[[#This Row],[主火力]]=テーブル3[[#This Row],[火力]],テーブル3[[#This Row],[艦種]]="駆逐"),テーブル3[[#This Row],[主火力]]*1.5,テーブル3[[#This Row],[主火力]])</f>
        <v>196</v>
      </c>
      <c r="U340" s="12" t="n">
        <f aca="false">IF(AND(テーブル3[[#This Row],[艦種]]="駆逐",テーブル3[[#This Row],[副火力]]=テーブル3[[#This Row],[火力]]),テーブル3[[#This Row],[副火力]]*1.5,テーブル3[[#This Row],[副火力]])</f>
        <v>150</v>
      </c>
      <c r="V340" s="1" t="n">
        <f aca="false">((テーブル3[[#This Row],[主火力補正]]*4)+(テーブル3[[#This Row],[副火力補正]]*0.5))*((H340/3))/1000*VLOOKUP(E340,Sheet4!$A$2:$E$15,2,0)</f>
        <v>46.6723333333333</v>
      </c>
      <c r="W340" s="1" t="n">
        <f aca="false">(F340/IF(テーブル3[[#This Row],[装甲]]="軽",280,IF(テーブル3[[#This Row],[装甲]]="中",250,220)))*((テーブル3[[#This Row],[対空]]/400)+(K340*1.8)+(テーブル3[[#This Row],[速力]])+(Q340*0.1))*VLOOKUP(E340,Sheet4!$A$2:$E$15,3,0)/IF(OR(テーブル3[[#This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93.481065</v>
      </c>
      <c r="X340" s="1" t="n">
        <f aca="false">((L340*3)+(テーブル3[[#This Row],[航空]]/15)+(O340/8)+(Q340*0.1))*VLOOKUP(E340,Sheet4!$A$2:$E$15,4,0)/12</f>
        <v>48.7666666666667</v>
      </c>
      <c r="Y340" s="1" t="n">
        <f aca="false">(((20-N340)-1)^2)/2*VLOOKUP(E340,Sheet4!$A$2:$E$15,5,0)</f>
        <v>40.5</v>
      </c>
    </row>
    <row r="341" customFormat="false" ht="16.5" hidden="false" customHeight="false" outlineLevel="0" collapsed="false">
      <c r="A341" s="5" t="s">
        <v>398</v>
      </c>
      <c r="B341" s="35" t="s">
        <v>357</v>
      </c>
      <c r="C341" s="35"/>
      <c r="D341" s="13" t="s">
        <v>31</v>
      </c>
      <c r="E341" s="16" t="s">
        <v>39</v>
      </c>
      <c r="F341" s="9" t="n">
        <v>4176</v>
      </c>
      <c r="G341" s="10" t="s">
        <v>29</v>
      </c>
      <c r="H341" s="9" t="n">
        <v>179</v>
      </c>
      <c r="I341" s="9" t="n">
        <v>237</v>
      </c>
      <c r="J341" s="9" t="n">
        <v>212</v>
      </c>
      <c r="K341" s="9" t="n">
        <v>80</v>
      </c>
      <c r="L341" s="9" t="n">
        <v>209</v>
      </c>
      <c r="M341" s="9" t="n">
        <v>0</v>
      </c>
      <c r="N341" s="9" t="n">
        <v>11</v>
      </c>
      <c r="O341" s="9" t="n">
        <v>0</v>
      </c>
      <c r="P341" s="9" t="n">
        <v>28</v>
      </c>
      <c r="Q341" s="9" t="n">
        <v>15</v>
      </c>
      <c r="R341" s="11" t="n">
        <f aca="false">MAX(テーブル3[[#This Row],[火力]],(テーブル3[[#This Row],[雷装]]/2),テーブル3[[#This Row],[航空]])</f>
        <v>237</v>
      </c>
      <c r="S34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212</v>
      </c>
      <c r="T341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341" s="12" t="n">
        <f aca="false">IF(AND(テーブル3[[#This Row],[艦種]]="駆逐",テーブル3[[#This Row],[副火力]]=テーブル3[[#This Row],[火力]]),テーブル3[[#This Row],[副火力]]*1.5,テーブル3[[#This Row],[副火力]])</f>
        <v>212</v>
      </c>
      <c r="V341" s="1" t="n">
        <f aca="false">((テーブル3[[#This Row],[主火力補正]]*4)+(テーブル3[[#This Row],[副火力補正]]*0.5))*((H341/3))/1000*VLOOKUP(E341,Sheet4!$A$2:$E$15,2,0)</f>
        <v>62.8886666666667</v>
      </c>
      <c r="W341" s="1" t="n">
        <f aca="false">(F341/IF(テーブル3[[#This Row],[装甲]]="軽",280,IF(テーブル3[[#This Row],[装甲]]="中",250,220)))*((テーブル3[[#This Row],[対空]]/400)+(K341*1.8)+(テーブル3[[#This Row],[速力]])+(Q341*0.1))*VLOOKUP(E341,Sheet4!$A$2:$E$15,3,0)/IF(OR(テーブル3[[#This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72.671796</v>
      </c>
      <c r="X341" s="1" t="n">
        <f aca="false">((L341*3)+(テーブル3[[#This Row],[航空]]/15)+(O341/8)+(Q341*0.1))*VLOOKUP(E341,Sheet4!$A$2:$E$15,4,0)/12</f>
        <v>52.375</v>
      </c>
      <c r="Y341" s="1" t="n">
        <f aca="false">(((20-N341)-1)^2)/2*VLOOKUP(E341,Sheet4!$A$2:$E$15,5,0)</f>
        <v>32</v>
      </c>
      <c r="Z341" s="11"/>
    </row>
    <row r="342" customFormat="false" ht="16.5" hidden="false" customHeight="false" outlineLevel="0" collapsed="false">
      <c r="A342" s="22" t="s">
        <v>399</v>
      </c>
      <c r="B342" s="35" t="s">
        <v>357</v>
      </c>
      <c r="D342" s="0" t="s">
        <v>31</v>
      </c>
      <c r="E342" s="16" t="s">
        <v>39</v>
      </c>
      <c r="F342" s="9" t="n">
        <v>4176</v>
      </c>
      <c r="G342" s="10" t="s">
        <v>29</v>
      </c>
      <c r="H342" s="9" t="n">
        <v>179</v>
      </c>
      <c r="I342" s="9" t="n">
        <v>237</v>
      </c>
      <c r="J342" s="9" t="n">
        <v>212</v>
      </c>
      <c r="K342" s="9" t="n">
        <v>80</v>
      </c>
      <c r="L342" s="9" t="n">
        <v>209</v>
      </c>
      <c r="M342" s="9" t="n">
        <v>0</v>
      </c>
      <c r="N342" s="0" t="n">
        <v>11</v>
      </c>
      <c r="O342" s="0" t="n">
        <v>0</v>
      </c>
      <c r="P342" s="0" t="n">
        <v>27</v>
      </c>
      <c r="Q342" s="0" t="n">
        <v>10</v>
      </c>
      <c r="R342" s="11" t="n">
        <f aca="false">MAX(テーブル3[[#This Row],[火力]],(テーブル3[[#This Row],[雷装]]/2),テーブル3[[#This Row],[航空]])</f>
        <v>237</v>
      </c>
      <c r="S34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212</v>
      </c>
      <c r="T342" s="12" t="n">
        <f aca="false">IF(AND(テーブル3[[#This Row],[主火力]]=テーブル3[[#This Row],[火力]],テーブル3[[#This Row],[艦種]]="駆逐"),テーブル3[[#This Row],[主火力]]*1.5,テーブル3[[#This Row],[主火力]])</f>
        <v>237</v>
      </c>
      <c r="U342" s="12" t="n">
        <f aca="false">IF(AND(テーブル3[[#This Row],[艦種]]="駆逐",テーブル3[[#This Row],[副火力]]=テーブル3[[#This Row],[火力]]),テーブル3[[#This Row],[副火力]]*1.5,テーブル3[[#This Row],[副火力]])</f>
        <v>212</v>
      </c>
      <c r="V342" s="1" t="n">
        <f aca="false">((テーブル3[[#This Row],[主火力補正]]*4)+(テーブル3[[#This Row],[副火力補正]]*0.5))*((H342/3))/1000*VLOOKUP(E342,Sheet4!$A$2:$E$15,2,0)</f>
        <v>62.8886666666667</v>
      </c>
      <c r="W342" s="1" t="n">
        <f aca="false">(F342/IF(テーブル3[[#This Row],[装甲]]="軽",280,IF(テーブル3[[#This Row],[装甲]]="中",250,220)))*((テーブル3[[#This Row],[対空]]/400)+(K342*1.8)+(テーブル3[[#This Row],[速力]])+(Q342*0.1))*VLOOKUP(E342,Sheet4!$A$2:$E$15,3,0)/IF(OR(テーブル3[[#This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72.045396</v>
      </c>
      <c r="X342" s="1" t="n">
        <f aca="false">((L342*3)+(テーブル3[[#This Row],[航空]]/15)+(O342/8)+(Q342*0.1))*VLOOKUP(E342,Sheet4!$A$2:$E$15,4,0)/12</f>
        <v>52.3333333333333</v>
      </c>
      <c r="Y342" s="1" t="n">
        <f aca="false">(((20-N342)-1)^2)/2*VLOOKUP(E342,Sheet4!$A$2:$E$15,5,0)</f>
        <v>32</v>
      </c>
    </row>
    <row r="343" customFormat="false" ht="33" hidden="false" customHeight="false" outlineLevel="0" collapsed="false">
      <c r="A343" s="22" t="s">
        <v>400</v>
      </c>
      <c r="B343" s="35" t="s">
        <v>357</v>
      </c>
      <c r="C343" s="35"/>
      <c r="D343" s="7" t="s">
        <v>27</v>
      </c>
      <c r="E343" s="33" t="s">
        <v>158</v>
      </c>
      <c r="F343" s="9" t="n">
        <v>4125</v>
      </c>
      <c r="G343" s="10" t="s">
        <v>33</v>
      </c>
      <c r="H343" s="9" t="n">
        <v>181</v>
      </c>
      <c r="I343" s="9" t="n">
        <v>44</v>
      </c>
      <c r="J343" s="9" t="n">
        <v>0</v>
      </c>
      <c r="K343" s="9" t="n">
        <v>45</v>
      </c>
      <c r="L343" s="9" t="n">
        <v>160</v>
      </c>
      <c r="M343" s="9" t="n">
        <v>0</v>
      </c>
      <c r="N343" s="9" t="n">
        <v>11</v>
      </c>
      <c r="O343" s="9" t="n">
        <v>0</v>
      </c>
      <c r="P343" s="9" t="n">
        <v>19</v>
      </c>
      <c r="Q343" s="9" t="n">
        <v>53</v>
      </c>
      <c r="R343" s="11" t="n">
        <f aca="false">MAX(テーブル3[[#This Row],[火力]],(テーブル3[[#This Row],[雷装]]/2),テーブル3[[#This Row],[航空]])</f>
        <v>44</v>
      </c>
      <c r="S34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43" s="12" t="n">
        <f aca="false">IF(AND(テーブル3[[#This Row],[主火力]]=テーブル3[[#This Row],[火力]],テーブル3[[#This Row],[艦種]]="駆逐"),テーブル3[[#This Row],[主火力]]*1.5,テーブル3[[#This Row],[主火力]])</f>
        <v>44</v>
      </c>
      <c r="U34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43" s="1" t="n">
        <f aca="false">((テーブル3[[#This Row],[主火力補正]]*4)+(テーブル3[[#This Row],[副火力補正]]*0.5))*((H343/3))/1000*VLOOKUP(E343,Sheet4!$A$2:$E$15,2,0)</f>
        <v>10.6186666666667</v>
      </c>
      <c r="W343" s="1" t="n">
        <f aca="false">(F343/IF(テーブル3[[#This Row],[装甲]]="軽",280,IF(テーブル3[[#This Row],[装甲]]="中",250,220)))*((テーブル3[[#This Row],[対空]]/400)+(K343*1.8)+(テーブル3[[#This Row],[速力]])+(Q343*0.1))*VLOOKUP(E343,Sheet4!$A$2:$E$15,3,0)/IF(OR(テーブル3[[#This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38.9296875</v>
      </c>
      <c r="X343" s="1" t="n">
        <f aca="false">((L343*3)+(テーブル3[[#This Row],[航空]]/15)+(O343/8)+(Q343*0.1))*VLOOKUP(E343,Sheet4!$A$2:$E$15,4,0)/12</f>
        <v>40.4416666666667</v>
      </c>
      <c r="Y343" s="1" t="n">
        <f aca="false">(((20-N343)-1)^2)/2*VLOOKUP(E343,Sheet4!$A$2:$E$15,5,0)</f>
        <v>32</v>
      </c>
      <c r="Z343" s="11"/>
    </row>
    <row r="344" customFormat="false" ht="16.5" hidden="false" customHeight="false" outlineLevel="0" collapsed="false">
      <c r="A344" s="22" t="s">
        <v>401</v>
      </c>
      <c r="B344" s="35" t="s">
        <v>357</v>
      </c>
      <c r="C344" s="35"/>
      <c r="D344" s="13" t="s">
        <v>31</v>
      </c>
      <c r="E344" s="21" t="s">
        <v>52</v>
      </c>
      <c r="F344" s="9" t="n">
        <v>3159</v>
      </c>
      <c r="G344" s="10" t="s">
        <v>33</v>
      </c>
      <c r="H344" s="9" t="n">
        <v>168</v>
      </c>
      <c r="I344" s="9" t="n">
        <v>148</v>
      </c>
      <c r="J344" s="9" t="n">
        <v>353</v>
      </c>
      <c r="K344" s="9" t="n">
        <v>104</v>
      </c>
      <c r="L344" s="9" t="n">
        <v>323</v>
      </c>
      <c r="M344" s="9" t="n">
        <v>0</v>
      </c>
      <c r="N344" s="9" t="n">
        <v>10</v>
      </c>
      <c r="O344" s="9" t="n">
        <v>79</v>
      </c>
      <c r="P344" s="9" t="n">
        <v>35</v>
      </c>
      <c r="Q344" s="9" t="n">
        <v>21</v>
      </c>
      <c r="R344" s="11" t="n">
        <f aca="false">MAX(テーブル3[[#This Row],[火力]],(テーブル3[[#This Row],[雷装]]/2),テーブル3[[#This Row],[航空]])</f>
        <v>176.5</v>
      </c>
      <c r="S34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148</v>
      </c>
      <c r="T344" s="12" t="n">
        <f aca="false">IF(AND(テーブル3[[#This Row],[主火力]]=テーブル3[[#This Row],[火力]],テーブル3[[#This Row],[艦種]]="駆逐"),テーブル3[[#This Row],[主火力]]*1.5,テーブル3[[#This Row],[主火力]])</f>
        <v>176.5</v>
      </c>
      <c r="U344" s="12" t="n">
        <f aca="false">IF(AND(テーブル3[[#This Row],[艦種]]="駆逐",テーブル3[[#This Row],[副火力]]=テーブル3[[#This Row],[火力]]),テーブル3[[#This Row],[副火力]]*1.5,テーブル3[[#This Row],[副火力]])</f>
        <v>148</v>
      </c>
      <c r="V344" s="1" t="n">
        <f aca="false">((テーブル3[[#This Row],[主火力補正]]*4)+(テーブル3[[#This Row],[副火力補正]]*0.5))*((H344/3))/1000*VLOOKUP(E344,Sheet4!$A$2:$E$15,2,0)</f>
        <v>43.68</v>
      </c>
      <c r="W344" s="1" t="n">
        <f aca="false">(F344/IF(テーブル3[[#This Row],[装甲]]="軽",280,IF(テーブル3[[#This Row],[装甲]]="中",250,220)))*((テーブル3[[#This Row],[対空]]/400)+(K344*1.8)+(テーブル3[[#This Row],[速力]])+(Q344*0.1))*VLOOKUP(E344,Sheet4!$A$2:$E$15,3,0)/IF(OR(テーブル3[[#This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63.4923743303571</v>
      </c>
      <c r="X344" s="1" t="n">
        <f aca="false">((L344*3)+(テーブル3[[#This Row],[航空]]/15)+(O344/8)+(Q344*0.1))*VLOOKUP(E344,Sheet4!$A$2:$E$15,4,0)/12</f>
        <v>81.7479166666667</v>
      </c>
      <c r="Y344" s="1" t="n">
        <f aca="false">(((20-N344)-1)^2)/2*VLOOKUP(E344,Sheet4!$A$2:$E$15,5,0)</f>
        <v>40.5</v>
      </c>
      <c r="Z344" s="11"/>
    </row>
    <row r="345" customFormat="false" ht="16.5" hidden="false" customHeight="false" outlineLevel="0" collapsed="false">
      <c r="A345" s="22" t="s">
        <v>402</v>
      </c>
      <c r="B345" s="35" t="s">
        <v>357</v>
      </c>
      <c r="C345" s="35"/>
      <c r="D345" s="32" t="s">
        <v>130</v>
      </c>
      <c r="E345" s="21" t="s">
        <v>52</v>
      </c>
      <c r="F345" s="9" t="n">
        <v>2891</v>
      </c>
      <c r="G345" s="10" t="s">
        <v>33</v>
      </c>
      <c r="H345" s="9" t="n">
        <v>173</v>
      </c>
      <c r="I345" s="9" t="n">
        <v>140</v>
      </c>
      <c r="J345" s="9" t="n">
        <v>279</v>
      </c>
      <c r="K345" s="9" t="n">
        <v>105</v>
      </c>
      <c r="L345" s="9" t="n">
        <v>278</v>
      </c>
      <c r="M345" s="9" t="n">
        <v>0</v>
      </c>
      <c r="N345" s="9" t="n">
        <v>8</v>
      </c>
      <c r="O345" s="9" t="n">
        <v>92</v>
      </c>
      <c r="P345" s="9" t="n">
        <v>36</v>
      </c>
      <c r="Q345" s="9" t="n">
        <v>43</v>
      </c>
      <c r="R345" s="11" t="n">
        <f aca="false">MAX(テーブル3[[#This Row],[火力]],(テーブル3[[#This Row],[雷装]]/2),テーブル3[[#This Row],[航空]])</f>
        <v>140</v>
      </c>
      <c r="S34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279</v>
      </c>
      <c r="T345" s="12" t="n">
        <f aca="false">IF(AND(テーブル3[[#This Row],[主火力]]=テーブル3[[#This Row],[火力]],テーブル3[[#This Row],[艦種]]="駆逐"),テーブル3[[#This Row],[主火力]]*1.5,テーブル3[[#This Row],[主火力]])</f>
        <v>140</v>
      </c>
      <c r="U345" s="12" t="n">
        <f aca="false">IF(AND(テーブル3[[#This Row],[艦種]]="駆逐",テーブル3[[#This Row],[副火力]]=テーブル3[[#This Row],[火力]]),テーブル3[[#This Row],[副火力]]*1.5,テーブル3[[#This Row],[副火力]])</f>
        <v>279</v>
      </c>
      <c r="V345" s="1" t="n">
        <f aca="false">((テーブル3[[#This Row],[主火力補正]]*4)+(テーブル3[[#This Row],[副火力補正]]*0.5))*((H345/3))/1000*VLOOKUP(E345,Sheet4!$A$2:$E$15,2,0)</f>
        <v>40.3378333333333</v>
      </c>
      <c r="W345" s="1" t="n">
        <f aca="false">(F345/IF(テーブル3[[#This Row],[装甲]]="軽",280,IF(テーブル3[[#This Row],[装甲]]="中",250,220)))*((テーブル3[[#This Row],[対空]]/400)+(K345*1.8)+(テーブル3[[#This Row],[速力]])+(Q345*0.1))*VLOOKUP(E345,Sheet4!$A$2:$E$15,3,0)/IF(OR(テーブル3[[#This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59.367459375</v>
      </c>
      <c r="X345" s="1" t="n">
        <f aca="false">((L345*3)+(テーブル3[[#This Row],[航空]]/15)+(O345/8)+(Q345*0.1))*VLOOKUP(E345,Sheet4!$A$2:$E$15,4,0)/12</f>
        <v>70.8166666666667</v>
      </c>
      <c r="Y345" s="1" t="n">
        <f aca="false">(((20-N345)-1)^2)/2*VLOOKUP(E345,Sheet4!$A$2:$E$15,5,0)</f>
        <v>60.5</v>
      </c>
    </row>
    <row r="346" customFormat="false" ht="16.5" hidden="false" customHeight="false" outlineLevel="0" collapsed="false">
      <c r="A346" s="22" t="s">
        <v>403</v>
      </c>
      <c r="B346" s="35" t="s">
        <v>357</v>
      </c>
      <c r="C346" s="35"/>
      <c r="D346" s="24" t="s">
        <v>61</v>
      </c>
      <c r="E346" s="21" t="s">
        <v>52</v>
      </c>
      <c r="F346" s="9" t="n">
        <v>3214</v>
      </c>
      <c r="G346" s="10" t="s">
        <v>33</v>
      </c>
      <c r="H346" s="9" t="n">
        <v>176</v>
      </c>
      <c r="I346" s="9" t="n">
        <v>120</v>
      </c>
      <c r="J346" s="9" t="n">
        <v>220</v>
      </c>
      <c r="K346" s="9" t="n">
        <v>100</v>
      </c>
      <c r="L346" s="9" t="n">
        <v>343</v>
      </c>
      <c r="M346" s="9" t="n">
        <v>0</v>
      </c>
      <c r="N346" s="9" t="n">
        <v>9</v>
      </c>
      <c r="O346" s="9" t="n">
        <v>99</v>
      </c>
      <c r="P346" s="9" t="n">
        <v>36</v>
      </c>
      <c r="Q346" s="9" t="n">
        <v>33</v>
      </c>
      <c r="R346" s="11" t="n">
        <f aca="false">MAX(テーブル3[[#This Row],[火力]],(テーブル3[[#This Row],[雷装]]/2),テーブル3[[#This Row],[航空]])</f>
        <v>120</v>
      </c>
      <c r="S34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220</v>
      </c>
      <c r="T346" s="12" t="n">
        <f aca="false">IF(AND(テーブル3[[#This Row],[主火力]]=テーブル3[[#This Row],[火力]],テーブル3[[#This Row],[艦種]]="駆逐"),テーブル3[[#This Row],[主火力]]*1.5,テーブル3[[#This Row],[主火力]])</f>
        <v>120</v>
      </c>
      <c r="U346" s="12" t="n">
        <f aca="false">IF(AND(テーブル3[[#This Row],[艦種]]="駆逐",テーブル3[[#This Row],[副火力]]=テーブル3[[#This Row],[火力]]),テーブル3[[#This Row],[副火力]]*1.5,テーブル3[[#This Row],[副火力]])</f>
        <v>220</v>
      </c>
      <c r="V346" s="1" t="n">
        <f aca="false">((テーブル3[[#This Row],[主火力補正]]*4)+(テーブル3[[#This Row],[副火力補正]]*0.5))*((H346/3))/1000*VLOOKUP(E346,Sheet4!$A$2:$E$15,2,0)</f>
        <v>34.6133333333333</v>
      </c>
      <c r="W346" s="1" t="n">
        <f aca="false">(F346/IF(テーブル3[[#This Row],[装甲]]="軽",280,IF(テーブル3[[#This Row],[装甲]]="中",250,220)))*((テーブル3[[#This Row],[対空]]/400)+(K346*1.8)+(テーブル3[[#This Row],[速力]])+(Q346*0.1))*VLOOKUP(E346,Sheet4!$A$2:$E$15,3,0)/IF(OR(テーブル3[[#This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63.1773397321429</v>
      </c>
      <c r="X346" s="1" t="n">
        <f aca="false">((L346*3)+(テーブル3[[#This Row],[航空]]/15)+(O346/8)+(Q346*0.1))*VLOOKUP(E346,Sheet4!$A$2:$E$15,4,0)/12</f>
        <v>87.05625</v>
      </c>
      <c r="Y346" s="1" t="n">
        <f aca="false">(((20-N346)-1)^2)/2*VLOOKUP(E346,Sheet4!$A$2:$E$15,5,0)</f>
        <v>50</v>
      </c>
      <c r="Z346" s="11"/>
    </row>
    <row r="347" customFormat="false" ht="16.5" hidden="false" customHeight="false" outlineLevel="0" collapsed="false">
      <c r="A347" s="5" t="s">
        <v>404</v>
      </c>
      <c r="B347" s="35" t="s">
        <v>357</v>
      </c>
      <c r="C347" s="35"/>
      <c r="D347" s="13" t="s">
        <v>31</v>
      </c>
      <c r="E347" s="21" t="s">
        <v>52</v>
      </c>
      <c r="F347" s="9" t="n">
        <v>4015</v>
      </c>
      <c r="G347" s="10" t="s">
        <v>29</v>
      </c>
      <c r="H347" s="9" t="n">
        <v>189</v>
      </c>
      <c r="I347" s="9" t="n">
        <v>201</v>
      </c>
      <c r="J347" s="9" t="n">
        <v>185</v>
      </c>
      <c r="K347" s="9" t="n">
        <v>82</v>
      </c>
      <c r="L347" s="9" t="n">
        <v>186</v>
      </c>
      <c r="M347" s="9" t="n">
        <v>0</v>
      </c>
      <c r="N347" s="9" t="n">
        <v>11</v>
      </c>
      <c r="O347" s="9" t="n">
        <v>45</v>
      </c>
      <c r="P347" s="9" t="n">
        <v>29</v>
      </c>
      <c r="Q347" s="9" t="n">
        <v>14</v>
      </c>
      <c r="R347" s="11" t="n">
        <f aca="false">MAX(テーブル3[[#This Row],[火力]],(テーブル3[[#This Row],[雷装]]/2),テーブル3[[#This Row],[航空]])</f>
        <v>201</v>
      </c>
      <c r="S34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185</v>
      </c>
      <c r="T347" s="12" t="n">
        <f aca="false">IF(AND(テーブル3[[#This Row],[主火力]]=テーブル3[[#This Row],[火力]],テーブル3[[#This Row],[艦種]]="駆逐"),テーブル3[[#This Row],[主火力]]*1.5,テーブル3[[#This Row],[主火力]])</f>
        <v>201</v>
      </c>
      <c r="U347" s="12" t="n">
        <f aca="false">IF(AND(テーブル3[[#This Row],[艦種]]="駆逐",テーブル3[[#This Row],[副火力]]=テーブル3[[#This Row],[火力]]),テーブル3[[#This Row],[副火力]]*1.5,テーブル3[[#This Row],[副火力]])</f>
        <v>185</v>
      </c>
      <c r="V347" s="1" t="n">
        <f aca="false">((テーブル3[[#This Row],[主火力補正]]*4)+(テーブル3[[#This Row],[副火力補正]]*0.5))*((H347/3))/1000*VLOOKUP(E347,Sheet4!$A$2:$E$15,2,0)</f>
        <v>56.4795</v>
      </c>
      <c r="W347" s="1" t="n">
        <f aca="false">(F347/IF(テーブル3[[#This Row],[装甲]]="軽",280,IF(テーブル3[[#This Row],[装甲]]="中",250,220)))*((テーブル3[[#This Row],[対空]]/400)+(K347*1.8)+(テーブル3[[#This Row],[速力]])+(Q347*0.1))*VLOOKUP(E347,Sheet4!$A$2:$E$15,3,0)/IF(OR(テーブル3[[#This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71.6536975</v>
      </c>
      <c r="X347" s="1" t="n">
        <f aca="false">((L347*3)+(テーブル3[[#This Row],[航空]]/15)+(O347/8)+(Q347*0.1))*VLOOKUP(E347,Sheet4!$A$2:$E$15,4,0)/12</f>
        <v>47.0854166666667</v>
      </c>
      <c r="Y347" s="1" t="n">
        <f aca="false">(((20-N347)-1)^2)/2*VLOOKUP(E347,Sheet4!$A$2:$E$15,5,0)</f>
        <v>32</v>
      </c>
    </row>
    <row r="348" customFormat="false" ht="16.5" hidden="false" customHeight="false" outlineLevel="0" collapsed="false">
      <c r="A348" s="5" t="s">
        <v>405</v>
      </c>
      <c r="B348" s="35" t="s">
        <v>357</v>
      </c>
      <c r="C348" s="35"/>
      <c r="D348" s="13" t="s">
        <v>31</v>
      </c>
      <c r="E348" s="21" t="s">
        <v>52</v>
      </c>
      <c r="F348" s="9" t="n">
        <v>4015</v>
      </c>
      <c r="G348" s="10" t="s">
        <v>29</v>
      </c>
      <c r="H348" s="9" t="n">
        <v>189</v>
      </c>
      <c r="I348" s="9" t="n">
        <v>201</v>
      </c>
      <c r="J348" s="9" t="n">
        <v>187</v>
      </c>
      <c r="K348" s="9" t="n">
        <v>82</v>
      </c>
      <c r="L348" s="9" t="n">
        <v>186</v>
      </c>
      <c r="M348" s="9" t="n">
        <v>0</v>
      </c>
      <c r="N348" s="9" t="n">
        <v>11</v>
      </c>
      <c r="O348" s="9" t="n">
        <v>45</v>
      </c>
      <c r="P348" s="9" t="n">
        <v>29</v>
      </c>
      <c r="Q348" s="9" t="n">
        <v>13</v>
      </c>
      <c r="R348" s="11" t="n">
        <f aca="false">MAX(テーブル3[[#This Row],[火力]],(テーブル3[[#This Row],[雷装]]/2),テーブル3[[#This Row],[航空]])</f>
        <v>201</v>
      </c>
      <c r="S34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187</v>
      </c>
      <c r="T348" s="12" t="n">
        <f aca="false">IF(AND(テーブル3[[#This Row],[主火力]]=テーブル3[[#This Row],[火力]],テーブル3[[#This Row],[艦種]]="駆逐"),テーブル3[[#This Row],[主火力]]*1.5,テーブル3[[#This Row],[主火力]])</f>
        <v>201</v>
      </c>
      <c r="U348" s="12" t="n">
        <f aca="false">IF(AND(テーブル3[[#This Row],[艦種]]="駆逐",テーブル3[[#This Row],[副火力]]=テーブル3[[#This Row],[火力]]),テーブル3[[#This Row],[副火力]]*1.5,テーブル3[[#This Row],[副火力]])</f>
        <v>187</v>
      </c>
      <c r="V348" s="1" t="n">
        <f aca="false">((テーブル3[[#This Row],[主火力補正]]*4)+(テーブル3[[#This Row],[副火力補正]]*0.5))*((H348/3))/1000*VLOOKUP(E348,Sheet4!$A$2:$E$15,2,0)</f>
        <v>56.5425</v>
      </c>
      <c r="W348" s="1" t="n">
        <f aca="false">(F348/IF(テーブル3[[#This Row],[装甲]]="軽",280,IF(テーブル3[[#This Row],[装甲]]="中",250,220)))*((テーブル3[[#This Row],[対空]]/400)+(K348*1.8)+(テーブル3[[#This Row],[速力]])+(Q348*0.1))*VLOOKUP(E348,Sheet4!$A$2:$E$15,3,0)/IF(OR(テーブル3[[#This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71.6135475</v>
      </c>
      <c r="X348" s="1" t="n">
        <f aca="false">((L348*3)+(テーブル3[[#This Row],[航空]]/15)+(O348/8)+(Q348*0.1))*VLOOKUP(E348,Sheet4!$A$2:$E$15,4,0)/12</f>
        <v>47.0770833333333</v>
      </c>
      <c r="Y348" s="1" t="n">
        <f aca="false">(((20-N348)-1)^2)/2*VLOOKUP(E348,Sheet4!$A$2:$E$15,5,0)</f>
        <v>32</v>
      </c>
    </row>
    <row r="349" customFormat="false" ht="16.5" hidden="false" customHeight="false" outlineLevel="0" collapsed="false">
      <c r="A349" s="22" t="s">
        <v>406</v>
      </c>
      <c r="B349" s="35" t="s">
        <v>357</v>
      </c>
      <c r="C349" s="35"/>
      <c r="D349" s="13" t="s">
        <v>31</v>
      </c>
      <c r="E349" s="21" t="s">
        <v>52</v>
      </c>
      <c r="F349" s="9" t="n">
        <v>2615</v>
      </c>
      <c r="G349" s="10" t="s">
        <v>33</v>
      </c>
      <c r="H349" s="9" t="n">
        <v>192</v>
      </c>
      <c r="I349" s="9" t="n">
        <v>156</v>
      </c>
      <c r="J349" s="9" t="n">
        <v>337</v>
      </c>
      <c r="K349" s="9" t="n">
        <v>108</v>
      </c>
      <c r="L349" s="9" t="n">
        <v>285</v>
      </c>
      <c r="M349" s="9" t="n">
        <v>0</v>
      </c>
      <c r="N349" s="9" t="n">
        <v>10</v>
      </c>
      <c r="O349" s="9" t="n">
        <v>99</v>
      </c>
      <c r="P349" s="9" t="n">
        <v>35</v>
      </c>
      <c r="Q349" s="9" t="n">
        <v>38</v>
      </c>
      <c r="R349" s="11" t="n">
        <f aca="false">MAX(テーブル3[[#This Row],[火力]],(テーブル3[[#This Row],[雷装]]/2),テーブル3[[#This Row],[航空]])</f>
        <v>168.5</v>
      </c>
      <c r="S34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156</v>
      </c>
      <c r="T349" s="12" t="n">
        <f aca="false">IF(AND(テーブル3[[#This Row],[主火力]]=テーブル3[[#This Row],[火力]],テーブル3[[#This Row],[艦種]]="駆逐"),テーブル3[[#This Row],[主火力]]*1.5,テーブル3[[#This Row],[主火力]])</f>
        <v>168.5</v>
      </c>
      <c r="U349" s="12" t="n">
        <f aca="false">IF(AND(テーブル3[[#This Row],[艦種]]="駆逐",テーブル3[[#This Row],[副火力]]=テーブル3[[#This Row],[火力]]),テーブル3[[#This Row],[副火力]]*1.5,テーブル3[[#This Row],[副火力]])</f>
        <v>156</v>
      </c>
      <c r="V349" s="1" t="n">
        <f aca="false">((テーブル3[[#This Row],[主火力補正]]*4)+(テーブル3[[#This Row],[副火力補正]]*0.5))*((H349/3))/1000*VLOOKUP(E349,Sheet4!$A$2:$E$15,2,0)</f>
        <v>48.128</v>
      </c>
      <c r="W349" s="1" t="n">
        <f aca="false">(F349/IF(テーブル3[[#This Row],[装甲]]="軽",280,IF(テーブル3[[#This Row],[装甲]]="中",250,220)))*((テーブル3[[#This Row],[対空]]/400)+(K349*1.8)+(テーブル3[[#This Row],[速力]])+(Q349*0.1))*VLOOKUP(E349,Sheet4!$A$2:$E$15,3,0)/IF(OR(テーブル3[[#This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54.6143917410714</v>
      </c>
      <c r="X349" s="1" t="n">
        <f aca="false">((L349*3)+(テーブル3[[#This Row],[航空]]/15)+(O349/8)+(Q349*0.1))*VLOOKUP(E349,Sheet4!$A$2:$E$15,4,0)/12</f>
        <v>72.5979166666667</v>
      </c>
      <c r="Y349" s="1" t="n">
        <f aca="false">(((20-N349)-1)^2)/2*VLOOKUP(E349,Sheet4!$A$2:$E$15,5,0)</f>
        <v>40.5</v>
      </c>
    </row>
    <row r="350" customFormat="false" ht="16.5" hidden="false" customHeight="false" outlineLevel="0" collapsed="false">
      <c r="A350" s="22" t="s">
        <v>407</v>
      </c>
      <c r="B350" s="35" t="s">
        <v>357</v>
      </c>
      <c r="C350" s="35"/>
      <c r="D350" s="24" t="s">
        <v>61</v>
      </c>
      <c r="E350" s="21" t="s">
        <v>52</v>
      </c>
      <c r="F350" s="9" t="n">
        <v>2540</v>
      </c>
      <c r="G350" s="10" t="s">
        <v>33</v>
      </c>
      <c r="H350" s="9" t="n">
        <v>185</v>
      </c>
      <c r="I350" s="9" t="n">
        <v>150</v>
      </c>
      <c r="J350" s="9" t="n">
        <v>326</v>
      </c>
      <c r="K350" s="9" t="n">
        <v>108</v>
      </c>
      <c r="L350" s="9" t="n">
        <v>276</v>
      </c>
      <c r="M350" s="9" t="n">
        <v>0</v>
      </c>
      <c r="N350" s="9" t="n">
        <v>8</v>
      </c>
      <c r="O350" s="9" t="n">
        <v>107</v>
      </c>
      <c r="P350" s="9" t="n">
        <v>35</v>
      </c>
      <c r="Q350" s="9" t="n">
        <v>42</v>
      </c>
      <c r="R350" s="11" t="n">
        <f aca="false">MAX(テーブル3[[#This Row],[火力]],(テーブル3[[#This Row],[雷装]]/2),テーブル3[[#This Row],[航空]])</f>
        <v>163</v>
      </c>
      <c r="S35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150</v>
      </c>
      <c r="T350" s="12" t="n">
        <f aca="false">IF(AND(テーブル3[[#This Row],[主火力]]=テーブル3[[#This Row],[火力]],テーブル3[[#This Row],[艦種]]="駆逐"),テーブル3[[#This Row],[主火力]]*1.5,テーブル3[[#This Row],[主火力]])</f>
        <v>163</v>
      </c>
      <c r="U350" s="12" t="n">
        <f aca="false">IF(AND(テーブル3[[#This Row],[艦種]]="駆逐",テーブル3[[#This Row],[副火力]]=テーブル3[[#This Row],[火力]]),テーブル3[[#This Row],[副火力]]*1.5,テーブル3[[#This Row],[副火力]])</f>
        <v>150</v>
      </c>
      <c r="V350" s="1" t="n">
        <f aca="false">((テーブル3[[#This Row],[主火力補正]]*4)+(テーブル3[[#This Row],[副火力補正]]*0.5))*((H350/3))/1000*VLOOKUP(E350,Sheet4!$A$2:$E$15,2,0)</f>
        <v>44.8316666666667</v>
      </c>
      <c r="W350" s="1" t="n">
        <f aca="false">(F350/IF(テーブル3[[#This Row],[装甲]]="軽",280,IF(テーブル3[[#This Row],[装甲]]="中",250,220)))*((テーブル3[[#This Row],[対空]]/400)+(K350*1.8)+(テーブル3[[#This Row],[速力]])+(Q350*0.1))*VLOOKUP(E350,Sheet4!$A$2:$E$15,3,0)/IF(OR(テーブル3[[#This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53.133625</v>
      </c>
      <c r="X350" s="1" t="n">
        <f aca="false">((L350*3)+(テーブル3[[#This Row],[航空]]/15)+(O350/8)+(Q350*0.1))*VLOOKUP(E350,Sheet4!$A$2:$E$15,4,0)/12</f>
        <v>70.4645833333333</v>
      </c>
      <c r="Y350" s="1" t="n">
        <f aca="false">(((20-N350)-1)^2)/2*VLOOKUP(E350,Sheet4!$A$2:$E$15,5,0)</f>
        <v>60.5</v>
      </c>
      <c r="Z350" s="11"/>
    </row>
    <row r="351" customFormat="false" ht="16.5" hidden="false" customHeight="false" outlineLevel="0" collapsed="false">
      <c r="A351" s="22" t="s">
        <v>408</v>
      </c>
      <c r="B351" s="35" t="s">
        <v>357</v>
      </c>
      <c r="C351" s="35"/>
      <c r="D351" s="32" t="s">
        <v>130</v>
      </c>
      <c r="E351" s="21" t="s">
        <v>52</v>
      </c>
      <c r="F351" s="9" t="n">
        <v>2891</v>
      </c>
      <c r="G351" s="10" t="s">
        <v>33</v>
      </c>
      <c r="H351" s="9" t="n">
        <v>173</v>
      </c>
      <c r="I351" s="9" t="n">
        <v>140</v>
      </c>
      <c r="J351" s="9" t="n">
        <v>279</v>
      </c>
      <c r="K351" s="9" t="n">
        <v>105</v>
      </c>
      <c r="L351" s="9" t="n">
        <v>278</v>
      </c>
      <c r="M351" s="9" t="n">
        <v>0</v>
      </c>
      <c r="N351" s="9" t="n">
        <v>8</v>
      </c>
      <c r="O351" s="9" t="n">
        <v>84</v>
      </c>
      <c r="P351" s="9" t="n">
        <v>36</v>
      </c>
      <c r="Q351" s="9" t="n">
        <v>36</v>
      </c>
      <c r="R351" s="11" t="n">
        <f aca="false">MAX(テーブル3[[#This Row],[火力]],(テーブル3[[#This Row],[雷装]]/2),テーブル3[[#This Row],[航空]])</f>
        <v>140</v>
      </c>
      <c r="S35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279</v>
      </c>
      <c r="T351" s="12" t="n">
        <f aca="false">IF(AND(テーブル3[[#This Row],[主火力]]=テーブル3[[#This Row],[火力]],テーブル3[[#This Row],[艦種]]="駆逐"),テーブル3[[#This Row],[主火力]]*1.5,テーブル3[[#This Row],[主火力]])</f>
        <v>140</v>
      </c>
      <c r="U351" s="12" t="n">
        <f aca="false">IF(AND(テーブル3[[#This Row],[艦種]]="駆逐",テーブル3[[#This Row],[副火力]]=テーブル3[[#This Row],[火力]]),テーブル3[[#This Row],[副火力]]*1.5,テーブル3[[#This Row],[副火力]])</f>
        <v>279</v>
      </c>
      <c r="V351" s="1" t="n">
        <f aca="false">((テーブル3[[#This Row],[主火力補正]]*4)+(テーブル3[[#This Row],[副火力補正]]*0.5))*((H351/3))/1000*VLOOKUP(E351,Sheet4!$A$2:$E$15,2,0)</f>
        <v>40.3378333333333</v>
      </c>
      <c r="W351" s="1" t="n">
        <f aca="false">(F351/IF(テーブル3[[#This Row],[装甲]]="軽",280,IF(テーブル3[[#This Row],[装甲]]="中",250,220)))*((テーブル3[[#This Row],[対空]]/400)+(K351*1.8)+(テーブル3[[#This Row],[速力]])+(Q351*0.1))*VLOOKUP(E351,Sheet4!$A$2:$E$15,3,0)/IF(OR(テーブル3[[#This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59.186771875</v>
      </c>
      <c r="X351" s="1" t="n">
        <f aca="false">((L351*3)+(テーブル3[[#This Row],[航空]]/15)+(O351/8)+(Q351*0.1))*VLOOKUP(E351,Sheet4!$A$2:$E$15,4,0)/12</f>
        <v>70.675</v>
      </c>
      <c r="Y351" s="1" t="n">
        <f aca="false">(((20-N351)-1)^2)/2*VLOOKUP(E351,Sheet4!$A$2:$E$15,5,0)</f>
        <v>60.5</v>
      </c>
      <c r="Z351" s="11"/>
    </row>
    <row r="352" customFormat="false" ht="16.5" hidden="false" customHeight="false" outlineLevel="0" collapsed="false">
      <c r="A352" s="5" t="s">
        <v>409</v>
      </c>
      <c r="B352" s="35" t="s">
        <v>357</v>
      </c>
      <c r="C352" s="35"/>
      <c r="D352" s="24" t="s">
        <v>61</v>
      </c>
      <c r="E352" s="21" t="s">
        <v>52</v>
      </c>
      <c r="F352" s="9" t="n">
        <v>2540</v>
      </c>
      <c r="G352" s="10" t="s">
        <v>33</v>
      </c>
      <c r="H352" s="9" t="n">
        <v>185</v>
      </c>
      <c r="I352" s="9" t="n">
        <v>151</v>
      </c>
      <c r="J352" s="9" t="n">
        <v>337</v>
      </c>
      <c r="K352" s="9" t="n">
        <v>108</v>
      </c>
      <c r="L352" s="9" t="n">
        <v>286</v>
      </c>
      <c r="M352" s="9" t="n">
        <v>0</v>
      </c>
      <c r="N352" s="9" t="n">
        <v>9</v>
      </c>
      <c r="O352" s="9" t="n">
        <v>104</v>
      </c>
      <c r="P352" s="9" t="n">
        <v>35</v>
      </c>
      <c r="Q352" s="9" t="n">
        <v>53</v>
      </c>
      <c r="R352" s="11" t="n">
        <f aca="false">MAX(テーブル3[[#This Row],[火力]],(テーブル3[[#This Row],[雷装]]/2),テーブル3[[#This Row],[航空]])</f>
        <v>168.5</v>
      </c>
      <c r="S35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151</v>
      </c>
      <c r="T352" s="12" t="n">
        <f aca="false">IF(AND(テーブル3[[#This Row],[主火力]]=テーブル3[[#This Row],[火力]],テーブル3[[#This Row],[艦種]]="駆逐"),テーブル3[[#This Row],[主火力]]*1.5,テーブル3[[#This Row],[主火力]])</f>
        <v>168.5</v>
      </c>
      <c r="U352" s="12" t="n">
        <f aca="false">IF(AND(テーブル3[[#This Row],[艦種]]="駆逐",テーブル3[[#This Row],[副火力]]=テーブル3[[#This Row],[火力]]),テーブル3[[#This Row],[副火力]]*1.5,テーブル3[[#This Row],[副火力]])</f>
        <v>151</v>
      </c>
      <c r="V352" s="1" t="n">
        <f aca="false">((テーブル3[[#This Row],[主火力補正]]*4)+(テーブル3[[#This Row],[副火力補正]]*0.5))*((H352/3))/1000*VLOOKUP(E352,Sheet4!$A$2:$E$15,2,0)</f>
        <v>46.2191666666667</v>
      </c>
      <c r="W352" s="1" t="n">
        <f aca="false">(F352/IF(テーブル3[[#This Row],[装甲]]="軽",280,IF(テーブル3[[#This Row],[装甲]]="中",250,220)))*((テーブル3[[#This Row],[対空]]/400)+(K352*1.8)+(テーブル3[[#This Row],[速力]])+(Q352*0.1))*VLOOKUP(E352,Sheet4!$A$2:$E$15,3,0)/IF(OR(テーブル3[[#This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53.3887589285714</v>
      </c>
      <c r="X352" s="1" t="n">
        <f aca="false">((L352*3)+(テーブル3[[#This Row],[航空]]/15)+(O352/8)+(Q352*0.1))*VLOOKUP(E352,Sheet4!$A$2:$E$15,4,0)/12</f>
        <v>73.025</v>
      </c>
      <c r="Y352" s="1" t="n">
        <f aca="false">(((20-N352)-1)^2)/2*VLOOKUP(E352,Sheet4!$A$2:$E$15,5,0)</f>
        <v>50</v>
      </c>
    </row>
    <row r="353" customFormat="false" ht="16.5" hidden="false" customHeight="false" outlineLevel="0" collapsed="false">
      <c r="A353" s="22" t="s">
        <v>410</v>
      </c>
      <c r="B353" s="35" t="s">
        <v>357</v>
      </c>
      <c r="C353" s="35"/>
      <c r="D353" s="13" t="s">
        <v>31</v>
      </c>
      <c r="E353" s="21" t="s">
        <v>52</v>
      </c>
      <c r="F353" s="9" t="n">
        <v>2177</v>
      </c>
      <c r="G353" s="10" t="s">
        <v>33</v>
      </c>
      <c r="H353" s="9" t="n">
        <v>182</v>
      </c>
      <c r="I353" s="9" t="n">
        <v>131</v>
      </c>
      <c r="J353" s="9" t="n">
        <v>276</v>
      </c>
      <c r="K353" s="9" t="n">
        <v>105</v>
      </c>
      <c r="L353" s="9" t="n">
        <v>307</v>
      </c>
      <c r="M353" s="9" t="n">
        <v>0</v>
      </c>
      <c r="N353" s="9" t="n">
        <v>8</v>
      </c>
      <c r="O353" s="9" t="n">
        <v>84</v>
      </c>
      <c r="P353" s="9" t="n">
        <v>35</v>
      </c>
      <c r="Q353" s="9" t="n">
        <v>53</v>
      </c>
      <c r="R353" s="11" t="n">
        <f aca="false">MAX(テーブル3[[#This Row],[火力]],(テーブル3[[#This Row],[雷装]]/2),テーブル3[[#This Row],[航空]])</f>
        <v>138</v>
      </c>
      <c r="S35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131</v>
      </c>
      <c r="T353" s="12" t="n">
        <f aca="false">IF(AND(テーブル3[[#This Row],[主火力]]=テーブル3[[#This Row],[火力]],テーブル3[[#This Row],[艦種]]="駆逐"),テーブル3[[#This Row],[主火力]]*1.5,テーブル3[[#This Row],[主火力]])</f>
        <v>138</v>
      </c>
      <c r="U353" s="12" t="n">
        <f aca="false">IF(AND(テーブル3[[#This Row],[艦種]]="駆逐",テーブル3[[#This Row],[副火力]]=テーブル3[[#This Row],[火力]]),テーブル3[[#This Row],[副火力]]*1.5,テーブル3[[#This Row],[副火力]])</f>
        <v>131</v>
      </c>
      <c r="V353" s="1" t="n">
        <f aca="false">((テーブル3[[#This Row],[主火力補正]]*4)+(テーブル3[[#This Row],[副火力補正]]*0.5))*((H353/3))/1000*VLOOKUP(E353,Sheet4!$A$2:$E$15,2,0)</f>
        <v>37.4616666666667</v>
      </c>
      <c r="W353" s="1" t="n">
        <f aca="false">(F353/IF(テーブル3[[#This Row],[装甲]]="軽",280,IF(テーブル3[[#This Row],[装甲]]="中",250,220)))*((テーブル3[[#This Row],[対空]]/400)+(K353*1.8)+(テーブル3[[#This Row],[速力]])+(Q353*0.1))*VLOOKUP(E353,Sheet4!$A$2:$E$15,3,0)/IF(OR(テーブル3[[#This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44.7193703125</v>
      </c>
      <c r="X353" s="1" t="n">
        <f aca="false">((L353*3)+(テーブル3[[#This Row],[航空]]/15)+(O353/8)+(Q353*0.1))*VLOOKUP(E353,Sheet4!$A$2:$E$15,4,0)/12</f>
        <v>78.0666666666667</v>
      </c>
      <c r="Y353" s="1" t="n">
        <f aca="false">(((20-N353)-1)^2)/2*VLOOKUP(E353,Sheet4!$A$2:$E$15,5,0)</f>
        <v>60.5</v>
      </c>
      <c r="Z353" s="11"/>
    </row>
    <row r="354" customFormat="false" ht="16.5" hidden="false" customHeight="false" outlineLevel="0" collapsed="false">
      <c r="A354" s="22" t="s">
        <v>411</v>
      </c>
      <c r="B354" s="35" t="s">
        <v>357</v>
      </c>
      <c r="D354" s="0" t="s">
        <v>31</v>
      </c>
      <c r="E354" s="21" t="s">
        <v>52</v>
      </c>
      <c r="F354" s="0" t="n">
        <v>3000</v>
      </c>
      <c r="G354" s="0" t="s">
        <v>33</v>
      </c>
      <c r="H354" s="0" t="n">
        <v>175</v>
      </c>
      <c r="I354" s="0" t="n">
        <v>150</v>
      </c>
      <c r="J354" s="0" t="n">
        <v>340</v>
      </c>
      <c r="K354" s="0" t="n">
        <v>95</v>
      </c>
      <c r="L354" s="0" t="n">
        <v>315</v>
      </c>
      <c r="M354" s="0" t="n">
        <v>0</v>
      </c>
      <c r="N354" s="0" t="n">
        <v>10</v>
      </c>
      <c r="O354" s="0" t="n">
        <v>120</v>
      </c>
      <c r="P354" s="0" t="n">
        <v>36</v>
      </c>
      <c r="Q354" s="0" t="n">
        <v>52</v>
      </c>
      <c r="R354" s="11" t="n">
        <f aca="false">MAX(テーブル3[[#This Row],[火力]],(テーブル3[[#This Row],[雷装]]/2),テーブル3[[#This Row],[航空]])</f>
        <v>170</v>
      </c>
      <c r="S35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150</v>
      </c>
      <c r="T354" s="12" t="n">
        <f aca="false">IF(AND(テーブル3[[#This Row],[主火力]]=テーブル3[[#This Row],[火力]],テーブル3[[#This Row],[艦種]]="駆逐"),テーブル3[[#This Row],[主火力]]*1.5,テーブル3[[#This Row],[主火力]])</f>
        <v>170</v>
      </c>
      <c r="U354" s="12" t="n">
        <f aca="false">IF(AND(テーブル3[[#This Row],[艦種]]="駆逐",テーブル3[[#This Row],[副火力]]=テーブル3[[#This Row],[火力]]),テーブル3[[#This Row],[副火力]]*1.5,テーブル3[[#This Row],[副火力]])</f>
        <v>150</v>
      </c>
      <c r="V354" s="1" t="n">
        <f aca="false">((テーブル3[[#This Row],[主火力補正]]*4)+(テーブル3[[#This Row],[副火力補正]]*0.5))*((H354/3))/1000*VLOOKUP(E354,Sheet4!$A$2:$E$15,2,0)</f>
        <v>44.0416666666667</v>
      </c>
      <c r="W354" s="1" t="n">
        <f aca="false">(F354/IF(テーブル3[[#This Row],[装甲]]="軽",280,IF(テーブル3[[#This Row],[装甲]]="中",250,220)))*((テーブル3[[#This Row],[対空]]/400)+(K354*1.8)+(テーブル3[[#This Row],[速力]])+(Q354*0.1))*VLOOKUP(E354,Sheet4!$A$2:$E$15,3,0)/IF(OR(テーブル3[[#This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57.0502232142857</v>
      </c>
      <c r="X354" s="1" t="n">
        <f aca="false">((L354*3)+(テーブル3[[#This Row],[航空]]/15)+(O354/8)+(Q354*0.1))*VLOOKUP(E354,Sheet4!$A$2:$E$15,4,0)/12</f>
        <v>80.4333333333333</v>
      </c>
      <c r="Y354" s="1" t="n">
        <f aca="false">(((20-N354)-1)^2)/2*VLOOKUP(E354,Sheet4!$A$2:$E$15,5,0)</f>
        <v>40.5</v>
      </c>
      <c r="Z354" s="11"/>
    </row>
    <row r="355" customFormat="false" ht="16.5" hidden="false" customHeight="false" outlineLevel="0" collapsed="false">
      <c r="A355" s="22" t="s">
        <v>412</v>
      </c>
      <c r="B355" s="35" t="s">
        <v>357</v>
      </c>
      <c r="D355" s="0" t="s">
        <v>27</v>
      </c>
      <c r="E355" s="21" t="s">
        <v>52</v>
      </c>
      <c r="F355" s="0" t="n">
        <v>3200</v>
      </c>
      <c r="G355" s="0" t="s">
        <v>33</v>
      </c>
      <c r="H355" s="0" t="n">
        <v>175</v>
      </c>
      <c r="I355" s="0" t="n">
        <v>175</v>
      </c>
      <c r="J355" s="0" t="n">
        <v>370</v>
      </c>
      <c r="K355" s="0" t="n">
        <v>95</v>
      </c>
      <c r="L355" s="0" t="n">
        <v>330</v>
      </c>
      <c r="M355" s="0" t="n">
        <v>0</v>
      </c>
      <c r="N355" s="0" t="n">
        <v>11</v>
      </c>
      <c r="O355" s="0" t="n">
        <v>95</v>
      </c>
      <c r="P355" s="0" t="n">
        <v>35</v>
      </c>
      <c r="Q355" s="0" t="n">
        <v>55</v>
      </c>
      <c r="R355" s="11" t="n">
        <f aca="false">MAX(テーブル3[[#This Row],[火力]],(テーブル3[[#This Row],[雷装]]/2),テーブル3[[#This Row],[航空]])</f>
        <v>185</v>
      </c>
      <c r="S35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175</v>
      </c>
      <c r="T355" s="12" t="n">
        <f aca="false">IF(AND(テーブル3[[#This Row],[主火力]]=テーブル3[[#This Row],[火力]],テーブル3[[#This Row],[艦種]]="駆逐"),テーブル3[[#This Row],[主火力]]*1.5,テーブル3[[#This Row],[主火力]])</f>
        <v>185</v>
      </c>
      <c r="U355" s="12" t="n">
        <f aca="false">IF(AND(テーブル3[[#This Row],[艦種]]="駆逐",テーブル3[[#This Row],[副火力]]=テーブル3[[#This Row],[火力]]),テーブル3[[#This Row],[副火力]]*1.5,テーブル3[[#This Row],[副火力]])</f>
        <v>175</v>
      </c>
      <c r="V355" s="1" t="n">
        <f aca="false">((テーブル3[[#This Row],[主火力補正]]*4)+(テーブル3[[#This Row],[副火力補正]]*0.5))*((H355/3))/1000*VLOOKUP(E355,Sheet4!$A$2:$E$15,2,0)</f>
        <v>48.2708333333333</v>
      </c>
      <c r="W355" s="1" t="n">
        <f aca="false">(F355/IF(テーブル3[[#This Row],[装甲]]="軽",280,IF(テーブル3[[#This Row],[装甲]]="中",250,220)))*((テーブル3[[#This Row],[対空]]/400)+(K355*1.8)+(テーブル3[[#This Row],[速力]])+(Q355*0.1))*VLOOKUP(E355,Sheet4!$A$2:$E$15,3,0)/IF(OR(テーブル3[[#This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60.6642857142857</v>
      </c>
      <c r="X355" s="1" t="n">
        <f aca="false">((L355*3)+(テーブル3[[#This Row],[航空]]/15)+(O355/8)+(Q355*0.1))*VLOOKUP(E355,Sheet4!$A$2:$E$15,4,0)/12</f>
        <v>83.9479166666667</v>
      </c>
      <c r="Y355" s="1" t="n">
        <f aca="false">(((20-N355)-1)^2)/2*VLOOKUP(E355,Sheet4!$A$2:$E$15,5,0)</f>
        <v>32</v>
      </c>
      <c r="Z355" s="11"/>
    </row>
    <row r="356" customFormat="false" ht="16.5" hidden="false" customHeight="false" outlineLevel="0" collapsed="false">
      <c r="A356" s="22" t="s">
        <v>413</v>
      </c>
      <c r="B356" s="35" t="s">
        <v>357</v>
      </c>
      <c r="C356" s="35"/>
      <c r="D356" s="24" t="s">
        <v>61</v>
      </c>
      <c r="E356" s="15" t="s">
        <v>35</v>
      </c>
      <c r="F356" s="9" t="n">
        <v>4283</v>
      </c>
      <c r="G356" s="10" t="s">
        <v>29</v>
      </c>
      <c r="H356" s="9" t="n">
        <v>178</v>
      </c>
      <c r="I356" s="9" t="n">
        <v>0</v>
      </c>
      <c r="J356" s="9" t="n">
        <v>0</v>
      </c>
      <c r="K356" s="9" t="n">
        <v>70</v>
      </c>
      <c r="L356" s="9" t="n">
        <v>248</v>
      </c>
      <c r="M356" s="9" t="n">
        <v>279</v>
      </c>
      <c r="N356" s="9" t="n">
        <v>10</v>
      </c>
      <c r="O356" s="9" t="n">
        <v>84</v>
      </c>
      <c r="P356" s="9" t="n">
        <v>28</v>
      </c>
      <c r="Q356" s="9" t="n">
        <v>24</v>
      </c>
      <c r="R356" s="11" t="n">
        <f aca="false">MAX(テーブル3[[#This Row],[火力]],(テーブル3[[#This Row],[雷装]]/2),テーブル3[[#This Row],[航空]])</f>
        <v>279</v>
      </c>
      <c r="S35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56" s="12" t="n">
        <f aca="false">IF(AND(テーブル3[[#This Row],[主火力]]=テーブル3[[#This Row],[火力]],テーブル3[[#This Row],[艦種]]="駆逐"),テーブル3[[#This Row],[主火力]]*1.5,テーブル3[[#This Row],[主火力]])</f>
        <v>279</v>
      </c>
      <c r="U35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56" s="1" t="n">
        <f aca="false">((テーブル3[[#This Row],[主火力補正]]*4)+(テーブル3[[#This Row],[副火力補正]]*0.5))*((H356/3))/1000*VLOOKUP(E356,Sheet4!$A$2:$E$15,2,0)</f>
        <v>66.216</v>
      </c>
      <c r="W356" s="1" t="n">
        <f aca="false">(F356/IF(テーブル3[[#This Row],[装甲]]="軽",280,IF(テーブル3[[#This Row],[装甲]]="中",250,220)))*((テーブル3[[#This Row],[対空]]/400)+(K356*1.8)+(テーブル3[[#This Row],[速力]])+(Q356*0.1))*VLOOKUP(E356,Sheet4!$A$2:$E$15,3,0)/IF(OR(テーブル3[[#This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53.8013328</v>
      </c>
      <c r="X356" s="1" t="n">
        <f aca="false">((L356*3)+(テーブル3[[#This Row],[航空]]/15)+(O356/8)+(Q356*0.1))*VLOOKUP(E356,Sheet4!$A$2:$E$15,4,0)/12</f>
        <v>64.625</v>
      </c>
      <c r="Y356" s="1" t="n">
        <f aca="false">(((20-N356)-1)^2)/2*VLOOKUP(E356,Sheet4!$A$2:$E$15,5,0)</f>
        <v>40.5</v>
      </c>
    </row>
    <row r="357" customFormat="false" ht="16.5" hidden="false" customHeight="false" outlineLevel="0" collapsed="false">
      <c r="A357" s="22" t="s">
        <v>414</v>
      </c>
      <c r="B357" s="35" t="s">
        <v>357</v>
      </c>
      <c r="C357" s="35"/>
      <c r="D357" s="24" t="s">
        <v>61</v>
      </c>
      <c r="E357" s="15" t="s">
        <v>35</v>
      </c>
      <c r="F357" s="9" t="n">
        <v>5204</v>
      </c>
      <c r="G357" s="10" t="s">
        <v>29</v>
      </c>
      <c r="H357" s="9" t="n">
        <v>157</v>
      </c>
      <c r="I357" s="9" t="n">
        <v>0</v>
      </c>
      <c r="J357" s="9" t="n">
        <v>0</v>
      </c>
      <c r="K357" s="9" t="n">
        <v>68</v>
      </c>
      <c r="L357" s="9" t="n">
        <v>247</v>
      </c>
      <c r="M357" s="9" t="n">
        <v>279</v>
      </c>
      <c r="N357" s="9" t="n">
        <v>11</v>
      </c>
      <c r="O357" s="9" t="n">
        <v>79</v>
      </c>
      <c r="P357" s="9" t="n">
        <v>25</v>
      </c>
      <c r="Q357" s="9" t="n">
        <v>80</v>
      </c>
      <c r="R357" s="11" t="n">
        <f aca="false">MAX(テーブル3[[#This Row],[火力]],(テーブル3[[#This Row],[雷装]]/2),テーブル3[[#This Row],[航空]])</f>
        <v>279</v>
      </c>
      <c r="S35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57" s="12" t="n">
        <f aca="false">IF(AND(テーブル3[[#This Row],[主火力]]=テーブル3[[#This Row],[火力]],テーブル3[[#This Row],[艦種]]="駆逐"),テーブル3[[#This Row],[主火力]]*1.5,テーブル3[[#This Row],[主火力]])</f>
        <v>279</v>
      </c>
      <c r="U35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57" s="1" t="n">
        <f aca="false">((テーブル3[[#This Row],[主火力補正]]*4)+(テーブル3[[#This Row],[副火力補正]]*0.5))*((H357/3))/1000*VLOOKUP(E357,Sheet4!$A$2:$E$15,2,0)</f>
        <v>58.404</v>
      </c>
      <c r="W357" s="1" t="n">
        <f aca="false">(F357/IF(テーブル3[[#This Row],[装甲]]="軽",280,IF(テーブル3[[#This Row],[装甲]]="中",250,220)))*((テーブル3[[#This Row],[対空]]/400)+(K357*1.8)+(テーブル3[[#This Row],[速力]])+(Q357*0.1))*VLOOKUP(E357,Sheet4!$A$2:$E$15,3,0)/IF(OR(テーブル3[[#This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64.9532056</v>
      </c>
      <c r="X357" s="1" t="n">
        <f aca="false">((L357*3)+(テーブル3[[#This Row],[航空]]/15)+(O357/8)+(Q357*0.1))*VLOOKUP(E357,Sheet4!$A$2:$E$15,4,0)/12</f>
        <v>64.7895833333333</v>
      </c>
      <c r="Y357" s="1" t="n">
        <f aca="false">(((20-N357)-1)^2)/2*VLOOKUP(E357,Sheet4!$A$2:$E$15,5,0)</f>
        <v>32</v>
      </c>
    </row>
    <row r="358" customFormat="false" ht="16.5" hidden="false" customHeight="false" outlineLevel="0" collapsed="false">
      <c r="A358" s="22" t="s">
        <v>415</v>
      </c>
      <c r="B358" s="35" t="s">
        <v>357</v>
      </c>
      <c r="C358" s="35"/>
      <c r="D358" s="24" t="s">
        <v>61</v>
      </c>
      <c r="E358" s="15" t="s">
        <v>35</v>
      </c>
      <c r="F358" s="9" t="n">
        <v>5204</v>
      </c>
      <c r="G358" s="10" t="s">
        <v>29</v>
      </c>
      <c r="H358" s="9" t="n">
        <v>157</v>
      </c>
      <c r="I358" s="9" t="n">
        <v>0</v>
      </c>
      <c r="J358" s="9" t="n">
        <v>0</v>
      </c>
      <c r="K358" s="9" t="n">
        <v>68</v>
      </c>
      <c r="L358" s="9" t="n">
        <v>247</v>
      </c>
      <c r="M358" s="9" t="n">
        <v>279</v>
      </c>
      <c r="N358" s="9" t="n">
        <v>11</v>
      </c>
      <c r="O358" s="9" t="n">
        <v>80</v>
      </c>
      <c r="P358" s="9" t="n">
        <v>25</v>
      </c>
      <c r="Q358" s="9" t="n">
        <v>43</v>
      </c>
      <c r="R358" s="11" t="n">
        <f aca="false">MAX(テーブル3[[#This Row],[火力]],(テーブル3[[#This Row],[雷装]]/2),テーブル3[[#This Row],[航空]])</f>
        <v>279</v>
      </c>
      <c r="S35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58" s="12" t="n">
        <f aca="false">IF(AND(テーブル3[[#This Row],[主火力]]=テーブル3[[#This Row],[火力]],テーブル3[[#This Row],[艦種]]="駆逐"),テーブル3[[#This Row],[主火力]]*1.5,テーブル3[[#This Row],[主火力]])</f>
        <v>279</v>
      </c>
      <c r="U35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58" s="1" t="n">
        <f aca="false">((テーブル3[[#This Row],[主火力補正]]*4)+(テーブル3[[#This Row],[副火力補正]]*0.5))*((H358/3))/1000*VLOOKUP(E358,Sheet4!$A$2:$E$15,2,0)</f>
        <v>58.404</v>
      </c>
      <c r="W358" s="1" t="n">
        <f aca="false">(F358/IF(テーブル3[[#This Row],[装甲]]="軽",280,IF(テーブル3[[#This Row],[装甲]]="中",250,220)))*((テーブル3[[#This Row],[対空]]/400)+(K358*1.8)+(テーブル3[[#This Row],[速力]])+(Q358*0.1))*VLOOKUP(E358,Sheet4!$A$2:$E$15,3,0)/IF(OR(テーブル3[[#This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63.4128216</v>
      </c>
      <c r="X358" s="1" t="n">
        <f aca="false">((L358*3)+(テーブル3[[#This Row],[航空]]/15)+(O358/8)+(Q358*0.1))*VLOOKUP(E358,Sheet4!$A$2:$E$15,4,0)/12</f>
        <v>64.4916666666667</v>
      </c>
      <c r="Y358" s="1" t="n">
        <f aca="false">(((20-N358)-1)^2)/2*VLOOKUP(E358,Sheet4!$A$2:$E$15,5,0)</f>
        <v>32</v>
      </c>
      <c r="Z358" s="11"/>
    </row>
    <row r="359" customFormat="false" ht="16.5" hidden="false" customHeight="false" outlineLevel="0" collapsed="false">
      <c r="A359" s="22" t="s">
        <v>416</v>
      </c>
      <c r="B359" s="35" t="s">
        <v>357</v>
      </c>
      <c r="C359" s="35"/>
      <c r="D359" s="13" t="s">
        <v>31</v>
      </c>
      <c r="E359" s="15" t="s">
        <v>35</v>
      </c>
      <c r="F359" s="9" t="n">
        <v>3621</v>
      </c>
      <c r="G359" s="10" t="s">
        <v>29</v>
      </c>
      <c r="H359" s="9" t="n">
        <v>176</v>
      </c>
      <c r="I359" s="9" t="n">
        <v>0</v>
      </c>
      <c r="J359" s="9" t="n">
        <v>0</v>
      </c>
      <c r="K359" s="9" t="n">
        <v>66</v>
      </c>
      <c r="L359" s="9" t="n">
        <v>257</v>
      </c>
      <c r="M359" s="9" t="n">
        <v>286</v>
      </c>
      <c r="N359" s="9" t="n">
        <v>11</v>
      </c>
      <c r="O359" s="9" t="n">
        <v>92</v>
      </c>
      <c r="P359" s="9" t="n">
        <v>25</v>
      </c>
      <c r="Q359" s="9" t="n">
        <v>79</v>
      </c>
      <c r="R359" s="11" t="n">
        <f aca="false">MAX(テーブル3[[#This Row],[火力]],(テーブル3[[#This Row],[雷装]]/2),テーブル3[[#This Row],[航空]])</f>
        <v>286</v>
      </c>
      <c r="S35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59" s="12" t="n">
        <f aca="false">IF(AND(テーブル3[[#This Row],[主火力]]=テーブル3[[#This Row],[火力]],テーブル3[[#This Row],[艦種]]="駆逐"),テーブル3[[#This Row],[主火力]]*1.5,テーブル3[[#This Row],[主火力]])</f>
        <v>286</v>
      </c>
      <c r="U35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59" s="1" t="n">
        <f aca="false">((テーブル3[[#This Row],[主火力補正]]*4)+(テーブル3[[#This Row],[副火力補正]]*0.5))*((H359/3))/1000*VLOOKUP(E359,Sheet4!$A$2:$E$15,2,0)</f>
        <v>67.1146666666667</v>
      </c>
      <c r="W359" s="1" t="n">
        <f aca="false">(F359/IF(テーブル3[[#This Row],[装甲]]="軽",280,IF(テーブル3[[#This Row],[装甲]]="中",250,220)))*((テーブル3[[#This Row],[対空]]/400)+(K359*1.8)+(テーブル3[[#This Row],[速力]])+(Q359*0.1))*VLOOKUP(E359,Sheet4!$A$2:$E$15,3,0)/IF(OR(テーブル3[[#This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44.1305754</v>
      </c>
      <c r="X359" s="1" t="n">
        <f aca="false">((L359*3)+(テーブル3[[#This Row],[航空]]/15)+(O359/8)+(Q359*0.1))*VLOOKUP(E359,Sheet4!$A$2:$E$15,4,0)/12</f>
        <v>67.4555555555556</v>
      </c>
      <c r="Y359" s="1" t="n">
        <f aca="false">(((20-N359)-1)^2)/2*VLOOKUP(E359,Sheet4!$A$2:$E$15,5,0)</f>
        <v>32</v>
      </c>
    </row>
    <row r="360" customFormat="false" ht="16.5" hidden="false" customHeight="false" outlineLevel="0" collapsed="false">
      <c r="A360" s="5" t="s">
        <v>417</v>
      </c>
      <c r="B360" s="35" t="s">
        <v>357</v>
      </c>
      <c r="C360" s="35"/>
      <c r="D360" s="13" t="s">
        <v>31</v>
      </c>
      <c r="E360" s="15" t="s">
        <v>35</v>
      </c>
      <c r="F360" s="9" t="n">
        <v>4278</v>
      </c>
      <c r="G360" s="10" t="s">
        <v>29</v>
      </c>
      <c r="H360" s="9" t="n">
        <v>179</v>
      </c>
      <c r="I360" s="9" t="n">
        <v>0</v>
      </c>
      <c r="J360" s="9" t="n">
        <v>0</v>
      </c>
      <c r="K360" s="9" t="n">
        <v>82</v>
      </c>
      <c r="L360" s="9" t="n">
        <v>252</v>
      </c>
      <c r="M360" s="9" t="n">
        <v>347</v>
      </c>
      <c r="N360" s="9" t="n">
        <v>11</v>
      </c>
      <c r="O360" s="9" t="n">
        <v>72</v>
      </c>
      <c r="P360" s="9" t="n">
        <v>28</v>
      </c>
      <c r="Q360" s="9" t="n">
        <v>42</v>
      </c>
      <c r="R360" s="11" t="n">
        <f aca="false">MAX(テーブル3[[#This Row],[火力]],(テーブル3[[#This Row],[雷装]]/2),テーブル3[[#This Row],[航空]])</f>
        <v>347</v>
      </c>
      <c r="S36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0" s="12" t="n">
        <f aca="false">IF(AND(テーブル3[[#This Row],[主火力]]=テーブル3[[#This Row],[火力]],テーブル3[[#This Row],[艦種]]="駆逐"),テーブル3[[#This Row],[主火力]]*1.5,テーブル3[[#This Row],[主火力]])</f>
        <v>347</v>
      </c>
      <c r="U36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0" s="1" t="n">
        <f aca="false">((テーブル3[[#This Row],[主火力補正]]*4)+(テーブル3[[#This Row],[副火力補正]]*0.5))*((H360/3))/1000*VLOOKUP(E360,Sheet4!$A$2:$E$15,2,0)</f>
        <v>82.8173333333333</v>
      </c>
      <c r="W360" s="1" t="n">
        <f aca="false">(F360/IF(テーブル3[[#This Row],[装甲]]="軽",280,IF(テーブル3[[#This Row],[装甲]]="中",250,220)))*((テーブル3[[#This Row],[対空]]/400)+(K360*1.8)+(テーブル3[[#This Row],[速力]])+(Q360*0.1))*VLOOKUP(E360,Sheet4!$A$2:$E$15,3,0)/IF(OR(テーブル3[[#This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61.7503632</v>
      </c>
      <c r="X360" s="1" t="n">
        <f aca="false">((L360*3)+(テーブル3[[#This Row],[航空]]/15)+(O360/8)+(Q360*0.1))*VLOOKUP(E360,Sheet4!$A$2:$E$15,4,0)/12</f>
        <v>66.0277777777778</v>
      </c>
      <c r="Y360" s="1" t="n">
        <f aca="false">(((20-N360)-1)^2)/2*VLOOKUP(E360,Sheet4!$A$2:$E$15,5,0)</f>
        <v>32</v>
      </c>
    </row>
    <row r="361" customFormat="false" ht="16.5" hidden="false" customHeight="false" outlineLevel="0" collapsed="false">
      <c r="A361" s="22" t="s">
        <v>418</v>
      </c>
      <c r="B361" s="35" t="s">
        <v>357</v>
      </c>
      <c r="D361" s="0" t="s">
        <v>31</v>
      </c>
      <c r="E361" s="15" t="s">
        <v>35</v>
      </c>
      <c r="F361" s="0" t="n">
        <v>4500</v>
      </c>
      <c r="G361" s="0" t="s">
        <v>29</v>
      </c>
      <c r="H361" s="0" t="n">
        <v>160</v>
      </c>
      <c r="I361" s="0" t="n">
        <v>0</v>
      </c>
      <c r="J361" s="0" t="n">
        <v>0</v>
      </c>
      <c r="K361" s="0" t="n">
        <v>65</v>
      </c>
      <c r="L361" s="0" t="n">
        <v>250</v>
      </c>
      <c r="M361" s="0" t="n">
        <v>340</v>
      </c>
      <c r="N361" s="0" t="n">
        <v>11</v>
      </c>
      <c r="O361" s="0" t="n">
        <v>90</v>
      </c>
      <c r="P361" s="0" t="n">
        <v>29</v>
      </c>
      <c r="Q361" s="0" t="n">
        <v>57</v>
      </c>
      <c r="R361" s="11" t="n">
        <f aca="false">MAX(テーブル3[[#This Row],[火力]],(テーブル3[[#This Row],[雷装]]/2),テーブル3[[#This Row],[航空]])</f>
        <v>340</v>
      </c>
      <c r="S36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1" s="12" t="n">
        <f aca="false">IF(AND(テーブル3[[#This Row],[主火力]]=テーブル3[[#This Row],[火力]],テーブル3[[#This Row],[艦種]]="駆逐"),テーブル3[[#This Row],[主火力]]*1.5,テーブル3[[#This Row],[主火力]])</f>
        <v>340</v>
      </c>
      <c r="U36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1" s="1" t="n">
        <f aca="false">((テーブル3[[#This Row],[主火力補正]]*4)+(テーブル3[[#This Row],[副火力補正]]*0.5))*((H361/3))/1000*VLOOKUP(E361,Sheet4!$A$2:$E$15,2,0)</f>
        <v>72.5333333333334</v>
      </c>
      <c r="W361" s="1" t="n">
        <f aca="false">(F361/IF(テーブル3[[#This Row],[装甲]]="軽",280,IF(テーブル3[[#This Row],[装甲]]="中",250,220)))*((テーブル3[[#This Row],[対空]]/400)+(K361*1.8)+(テーブル3[[#This Row],[速力]])+(Q361*0.1))*VLOOKUP(E361,Sheet4!$A$2:$E$15,3,0)/IF(OR(テーブル3[[#This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54.837</v>
      </c>
      <c r="X361" s="1" t="n">
        <f aca="false">((L361*3)+(テーブル3[[#This Row],[航空]]/15)+(O361/8)+(Q361*0.1))*VLOOKUP(E361,Sheet4!$A$2:$E$15,4,0)/12</f>
        <v>65.8013888888889</v>
      </c>
      <c r="Y361" s="1" t="n">
        <f aca="false">(((20-N361)-1)^2)/2*VLOOKUP(E361,Sheet4!$A$2:$E$15,5,0)</f>
        <v>32</v>
      </c>
      <c r="Z361" s="11"/>
    </row>
    <row r="362" customFormat="false" ht="16.5" hidden="false" customHeight="false" outlineLevel="0" collapsed="false">
      <c r="A362" s="22" t="s">
        <v>419</v>
      </c>
      <c r="B362" s="35" t="s">
        <v>357</v>
      </c>
      <c r="D362" s="0" t="s">
        <v>31</v>
      </c>
      <c r="E362" s="15" t="s">
        <v>35</v>
      </c>
      <c r="F362" s="0" t="n">
        <v>4500</v>
      </c>
      <c r="G362" s="0" t="s">
        <v>29</v>
      </c>
      <c r="H362" s="0" t="n">
        <v>160</v>
      </c>
      <c r="I362" s="0" t="n">
        <v>0</v>
      </c>
      <c r="J362" s="0" t="n">
        <v>0</v>
      </c>
      <c r="K362" s="0" t="n">
        <v>65</v>
      </c>
      <c r="L362" s="0" t="n">
        <v>250</v>
      </c>
      <c r="M362" s="0" t="n">
        <v>340</v>
      </c>
      <c r="N362" s="0" t="n">
        <v>11</v>
      </c>
      <c r="O362" s="0" t="n">
        <v>90</v>
      </c>
      <c r="P362" s="0" t="n">
        <v>29</v>
      </c>
      <c r="Q362" s="0" t="n">
        <v>57</v>
      </c>
      <c r="R362" s="11" t="n">
        <f aca="false">MAX(テーブル3[[#This Row],[火力]],(テーブル3[[#This Row],[雷装]]/2),テーブル3[[#This Row],[航空]])</f>
        <v>340</v>
      </c>
      <c r="S36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2" s="12" t="n">
        <f aca="false">IF(AND(テーブル3[[#This Row],[主火力]]=テーブル3[[#This Row],[火力]],テーブル3[[#This Row],[艦種]]="駆逐"),テーブル3[[#This Row],[主火力]]*1.5,テーブル3[[#This Row],[主火力]])</f>
        <v>340</v>
      </c>
      <c r="U36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2" s="1" t="n">
        <f aca="false">((テーブル3[[#This Row],[主火力補正]]*4)+(テーブル3[[#This Row],[副火力補正]]*0.5))*((H362/3))/1000*VLOOKUP(E362,Sheet4!$A$2:$E$15,2,0)</f>
        <v>72.5333333333334</v>
      </c>
      <c r="W362" s="1" t="n">
        <f aca="false">(F362/IF(テーブル3[[#This Row],[装甲]]="軽",280,IF(テーブル3[[#This Row],[装甲]]="中",250,220)))*((テーブル3[[#This Row],[対空]]/400)+(K362*1.8)+(テーブル3[[#This Row],[速力]])+(Q362*0.1))*VLOOKUP(E362,Sheet4!$A$2:$E$15,3,0)/IF(OR(テーブル3[[#This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54.837</v>
      </c>
      <c r="X362" s="1" t="n">
        <f aca="false">((L362*3)+(テーブル3[[#This Row],[航空]]/15)+(O362/8)+(Q362*0.1))*VLOOKUP(E362,Sheet4!$A$2:$E$15,4,0)/12</f>
        <v>65.8013888888889</v>
      </c>
      <c r="Y362" s="1" t="n">
        <f aca="false">(((20-N362)-1)^2)/2*VLOOKUP(E362,Sheet4!$A$2:$E$15,5,0)</f>
        <v>32</v>
      </c>
    </row>
    <row r="363" customFormat="false" ht="16.5" hidden="false" customHeight="false" outlineLevel="0" collapsed="false">
      <c r="A363" s="22" t="s">
        <v>420</v>
      </c>
      <c r="B363" s="35" t="s">
        <v>357</v>
      </c>
      <c r="D363" s="0" t="s">
        <v>27</v>
      </c>
      <c r="E363" s="15" t="s">
        <v>35</v>
      </c>
      <c r="F363" s="0" t="n">
        <v>4900</v>
      </c>
      <c r="G363" s="0" t="s">
        <v>29</v>
      </c>
      <c r="H363" s="0" t="n">
        <v>185</v>
      </c>
      <c r="I363" s="0" t="n">
        <v>0</v>
      </c>
      <c r="J363" s="0" t="n">
        <v>0</v>
      </c>
      <c r="K363" s="0" t="n">
        <v>62</v>
      </c>
      <c r="L363" s="0" t="n">
        <v>272</v>
      </c>
      <c r="M363" s="0" t="n">
        <v>312</v>
      </c>
      <c r="N363" s="0" t="n">
        <v>12</v>
      </c>
      <c r="O363" s="0" t="n">
        <v>108</v>
      </c>
      <c r="P363" s="0" t="n">
        <v>26</v>
      </c>
      <c r="Q363" s="0" t="n">
        <v>70</v>
      </c>
      <c r="R363" s="11" t="n">
        <f aca="false">MAX(テーブル3[[#This Row],[火力]],(テーブル3[[#This Row],[雷装]]/2),テーブル3[[#This Row],[航空]])</f>
        <v>312</v>
      </c>
      <c r="S36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3" s="12" t="n">
        <f aca="false">IF(AND(テーブル3[[#This Row],[主火力]]=テーブル3[[#This Row],[火力]],テーブル3[[#This Row],[艦種]]="駆逐"),テーブル3[[#This Row],[主火力]]*1.5,テーブル3[[#This Row],[主火力]])</f>
        <v>312</v>
      </c>
      <c r="U36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3" s="1" t="n">
        <f aca="false">((テーブル3[[#This Row],[主火力補正]]*4)+(テーブル3[[#This Row],[副火力補正]]*0.5))*((H363/3))/1000*VLOOKUP(E363,Sheet4!$A$2:$E$15,2,0)</f>
        <v>76.96</v>
      </c>
      <c r="W363" s="1" t="n">
        <f aca="false">(F363/IF(テーブル3[[#This Row],[装甲]]="軽",280,IF(テーブル3[[#This Row],[装甲]]="中",250,220)))*((テーブル3[[#This Row],[対空]]/400)+(K363*1.8)+(テーブル3[[#This Row],[速力]])+(Q363*0.1))*VLOOKUP(E363,Sheet4!$A$2:$E$15,3,0)/IF(OR(テーブル3[[#This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56.94976</v>
      </c>
      <c r="X363" s="1" t="n">
        <f aca="false">((L363*3)+(テーブル3[[#This Row],[航空]]/15)+(O363/8)+(Q363*0.1))*VLOOKUP(E363,Sheet4!$A$2:$E$15,4,0)/12</f>
        <v>71.4416666666667</v>
      </c>
      <c r="Y363" s="1" t="n">
        <f aca="false">(((20-N363)-1)^2)/2*VLOOKUP(E363,Sheet4!$A$2:$E$15,5,0)</f>
        <v>24.5</v>
      </c>
      <c r="Z363" s="11"/>
    </row>
    <row r="364" customFormat="false" ht="33" hidden="false" customHeight="false" outlineLevel="0" collapsed="false">
      <c r="A364" s="22" t="s">
        <v>421</v>
      </c>
      <c r="B364" s="35" t="s">
        <v>357</v>
      </c>
      <c r="C364" s="35"/>
      <c r="D364" s="7" t="s">
        <v>27</v>
      </c>
      <c r="E364" s="8" t="s">
        <v>28</v>
      </c>
      <c r="F364" s="9" t="n">
        <v>6771</v>
      </c>
      <c r="G364" s="10" t="s">
        <v>29</v>
      </c>
      <c r="H364" s="9" t="n">
        <v>131</v>
      </c>
      <c r="I364" s="9" t="n">
        <v>0</v>
      </c>
      <c r="J364" s="9" t="n">
        <v>0</v>
      </c>
      <c r="K364" s="9" t="n">
        <v>49</v>
      </c>
      <c r="L364" s="9" t="n">
        <v>323</v>
      </c>
      <c r="M364" s="9" t="n">
        <v>408</v>
      </c>
      <c r="N364" s="9" t="n">
        <v>13</v>
      </c>
      <c r="O364" s="9" t="n">
        <v>0</v>
      </c>
      <c r="P364" s="9" t="n">
        <v>28</v>
      </c>
      <c r="Q364" s="9" t="n">
        <v>42</v>
      </c>
      <c r="R364" s="11" t="n">
        <f aca="false">MAX(テーブル3[[#This Row],[火力]],(テーブル3[[#This Row],[雷装]]/2),テーブル3[[#This Row],[航空]])</f>
        <v>408</v>
      </c>
      <c r="S36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4" s="12" t="n">
        <f aca="false">IF(AND(テーブル3[[#This Row],[主火力]]=テーブル3[[#This Row],[火力]],テーブル3[[#This Row],[艦種]]="駆逐"),テーブル3[[#This Row],[主火力]]*1.5,テーブル3[[#This Row],[主火力]])</f>
        <v>408</v>
      </c>
      <c r="U36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4" s="1" t="n">
        <f aca="false">((テーブル3[[#This Row],[主火力補正]]*4)+(テーブル3[[#This Row],[副火力補正]]*0.5))*((H364/3))/1000*VLOOKUP(E364,Sheet4!$A$2:$E$15,2,0)</f>
        <v>71.264</v>
      </c>
      <c r="W364" s="1" t="n">
        <f aca="false">(F364/IF(テーブル3[[#This Row],[装甲]]="軽",280,IF(テーブル3[[#This Row],[装甲]]="中",250,220)))*((テーブル3[[#This Row],[対空]]/400)+(K364*1.8)+(テーブル3[[#This Row],[速力]])+(Q364*0.1))*VLOOKUP(E364,Sheet4!$A$2:$E$15,3,0)/IF(OR(テーブル3[[#This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65.6556786</v>
      </c>
      <c r="X364" s="1" t="n">
        <f aca="false">((L364*3)+(テーブル3[[#This Row],[航空]]/15)+(O364/8)+(Q364*0.1))*VLOOKUP(E364,Sheet4!$A$2:$E$15,4,0)/12</f>
        <v>83.3666666666667</v>
      </c>
      <c r="Y364" s="1" t="n">
        <f aca="false">(((20-N364)-1)^2)/2*VLOOKUP(E364,Sheet4!$A$2:$E$15,5,0)</f>
        <v>18</v>
      </c>
    </row>
    <row r="365" customFormat="false" ht="33" hidden="false" customHeight="false" outlineLevel="0" collapsed="false">
      <c r="A365" s="22" t="s">
        <v>422</v>
      </c>
      <c r="B365" s="35" t="s">
        <v>357</v>
      </c>
      <c r="C365" s="35"/>
      <c r="D365" s="7" t="s">
        <v>27</v>
      </c>
      <c r="E365" s="8" t="s">
        <v>28</v>
      </c>
      <c r="F365" s="9" t="n">
        <v>7193</v>
      </c>
      <c r="G365" s="10" t="s">
        <v>29</v>
      </c>
      <c r="H365" s="9" t="n">
        <v>120</v>
      </c>
      <c r="I365" s="9" t="n">
        <v>0</v>
      </c>
      <c r="J365" s="9" t="n">
        <v>0</v>
      </c>
      <c r="K365" s="9" t="n">
        <v>57</v>
      </c>
      <c r="L365" s="9" t="n">
        <v>323</v>
      </c>
      <c r="M365" s="9" t="n">
        <v>414</v>
      </c>
      <c r="N365" s="9" t="n">
        <v>13</v>
      </c>
      <c r="O365" s="9" t="n">
        <v>0</v>
      </c>
      <c r="P365" s="9" t="n">
        <v>34</v>
      </c>
      <c r="Q365" s="9" t="n">
        <v>73</v>
      </c>
      <c r="R365" s="11" t="n">
        <f aca="false">MAX(テーブル3[[#This Row],[火力]],(テーブル3[[#This Row],[雷装]]/2),テーブル3[[#This Row],[航空]])</f>
        <v>414</v>
      </c>
      <c r="S36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5" s="12" t="n">
        <f aca="false">IF(AND(テーブル3[[#This Row],[主火力]]=テーブル3[[#This Row],[火力]],テーブル3[[#This Row],[艦種]]="駆逐"),テーブル3[[#This Row],[主火力]]*1.5,テーブル3[[#This Row],[主火力]])</f>
        <v>414</v>
      </c>
      <c r="U36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5" s="1" t="n">
        <f aca="false">((テーブル3[[#This Row],[主火力補正]]*4)+(テーブル3[[#This Row],[副火力補正]]*0.5))*((H365/3))/1000*VLOOKUP(E365,Sheet4!$A$2:$E$15,2,0)</f>
        <v>66.24</v>
      </c>
      <c r="W365" s="1" t="n">
        <f aca="false">(F365/IF(テーブル3[[#This Row],[装甲]]="軽",280,IF(テーブル3[[#This Row],[装甲]]="中",250,220)))*((テーブル3[[#This Row],[対空]]/400)+(K365*1.8)+(テーブル3[[#This Row],[速力]])+(Q365*0.1))*VLOOKUP(E365,Sheet4!$A$2:$E$15,3,0)/IF(OR(テーブル3[[#This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83.2704838</v>
      </c>
      <c r="X365" s="1" t="n">
        <f aca="false">((L365*3)+(テーブル3[[#This Row],[航空]]/15)+(O365/8)+(Q365*0.1))*VLOOKUP(E365,Sheet4!$A$2:$E$15,4,0)/12</f>
        <v>83.6583333333333</v>
      </c>
      <c r="Y365" s="1" t="n">
        <f aca="false">(((20-N365)-1)^2)/2*VLOOKUP(E365,Sheet4!$A$2:$E$15,5,0)</f>
        <v>18</v>
      </c>
    </row>
    <row r="366" customFormat="false" ht="33" hidden="false" customHeight="false" outlineLevel="0" collapsed="false">
      <c r="A366" s="22" t="s">
        <v>423</v>
      </c>
      <c r="B366" s="35" t="s">
        <v>357</v>
      </c>
      <c r="C366" s="35"/>
      <c r="D366" s="7" t="s">
        <v>27</v>
      </c>
      <c r="E366" s="8" t="s">
        <v>28</v>
      </c>
      <c r="F366" s="9" t="n">
        <v>6588</v>
      </c>
      <c r="G366" s="10" t="s">
        <v>29</v>
      </c>
      <c r="H366" s="9" t="n">
        <v>131</v>
      </c>
      <c r="I366" s="9" t="n">
        <v>0</v>
      </c>
      <c r="J366" s="9" t="n">
        <v>0</v>
      </c>
      <c r="K366" s="9" t="n">
        <v>54</v>
      </c>
      <c r="L366" s="9" t="n">
        <v>323</v>
      </c>
      <c r="M366" s="9" t="n">
        <v>409</v>
      </c>
      <c r="N366" s="9" t="n">
        <v>13</v>
      </c>
      <c r="O366" s="9" t="n">
        <v>0</v>
      </c>
      <c r="P366" s="9" t="n">
        <v>31</v>
      </c>
      <c r="Q366" s="9" t="n">
        <v>42</v>
      </c>
      <c r="R366" s="11" t="n">
        <f aca="false">MAX(テーブル3[[#This Row],[火力]],(テーブル3[[#This Row],[雷装]]/2),テーブル3[[#This Row],[航空]])</f>
        <v>409</v>
      </c>
      <c r="S36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6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36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6" s="1" t="n">
        <f aca="false">((テーブル3[[#This Row],[主火力補正]]*4)+(テーブル3[[#This Row],[副火力補正]]*0.5))*((H366/3))/1000*VLOOKUP(E366,Sheet4!$A$2:$E$15,2,0)</f>
        <v>71.4386666666667</v>
      </c>
      <c r="W366" s="1" t="n">
        <f aca="false">(F366/IF(テーブル3[[#This Row],[装甲]]="軽",280,IF(テーブル3[[#This Row],[装甲]]="中",250,220)))*((テーブル3[[#This Row],[対空]]/400)+(K366*1.8)+(テーブル3[[#This Row],[速力]])+(Q366*0.1))*VLOOKUP(E366,Sheet4!$A$2:$E$15,3,0)/IF(OR(テーブル3[[#This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70.2056808</v>
      </c>
      <c r="X366" s="1" t="n">
        <f aca="false">((L366*3)+(テーブル3[[#This Row],[航空]]/15)+(O366/8)+(Q366*0.1))*VLOOKUP(E366,Sheet4!$A$2:$E$15,4,0)/12</f>
        <v>83.3722222222222</v>
      </c>
      <c r="Y366" s="1" t="n">
        <f aca="false">(((20-N366)-1)^2)/2*VLOOKUP(E366,Sheet4!$A$2:$E$15,5,0)</f>
        <v>18</v>
      </c>
    </row>
    <row r="367" customFormat="false" ht="33" hidden="false" customHeight="false" outlineLevel="0" collapsed="false">
      <c r="A367" s="5" t="s">
        <v>424</v>
      </c>
      <c r="B367" s="35" t="s">
        <v>357</v>
      </c>
      <c r="C367" s="35"/>
      <c r="D367" s="7" t="s">
        <v>27</v>
      </c>
      <c r="E367" s="8" t="s">
        <v>28</v>
      </c>
      <c r="F367" s="9" t="n">
        <v>6541</v>
      </c>
      <c r="G367" s="10" t="s">
        <v>29</v>
      </c>
      <c r="H367" s="9" t="n">
        <v>131</v>
      </c>
      <c r="I367" s="9" t="n">
        <v>0</v>
      </c>
      <c r="J367" s="9" t="n">
        <v>0</v>
      </c>
      <c r="K367" s="9" t="n">
        <v>54</v>
      </c>
      <c r="L367" s="9" t="n">
        <v>323</v>
      </c>
      <c r="M367" s="9" t="n">
        <v>408</v>
      </c>
      <c r="N367" s="9" t="n">
        <v>13</v>
      </c>
      <c r="O367" s="9" t="n">
        <v>0</v>
      </c>
      <c r="P367" s="9" t="n">
        <v>31</v>
      </c>
      <c r="Q367" s="9" t="n">
        <v>42</v>
      </c>
      <c r="R367" s="11" t="n">
        <f aca="false">MAX(テーブル3[[#This Row],[火力]],(テーブル3[[#This Row],[雷装]]/2),テーブル3[[#This Row],[航空]])</f>
        <v>408</v>
      </c>
      <c r="S36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7" s="12" t="n">
        <f aca="false">IF(AND(テーブル3[[#This Row],[主火力]]=テーブル3[[#This Row],[火力]],テーブル3[[#This Row],[艦種]]="駆逐"),テーブル3[[#This Row],[主火力]]*1.5,テーブル3[[#This Row],[主火力]])</f>
        <v>408</v>
      </c>
      <c r="U36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7" s="1" t="n">
        <f aca="false">((テーブル3[[#This Row],[主火力補正]]*4)+(テーブル3[[#This Row],[副火力補正]]*0.5))*((H367/3))/1000*VLOOKUP(E367,Sheet4!$A$2:$E$15,2,0)</f>
        <v>71.264</v>
      </c>
      <c r="W367" s="1" t="n">
        <f aca="false">(F367/IF(テーブル3[[#This Row],[装甲]]="軽",280,IF(テーブル3[[#This Row],[装甲]]="中",250,220)))*((テーブル3[[#This Row],[対空]]/400)+(K367*1.8)+(テーブル3[[#This Row],[速力]])+(Q367*0.1))*VLOOKUP(E367,Sheet4!$A$2:$E$15,3,0)/IF(OR(テーブル3[[#This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69.7048206</v>
      </c>
      <c r="X367" s="1" t="n">
        <f aca="false">((L367*3)+(テーブル3[[#This Row],[航空]]/15)+(O367/8)+(Q367*0.1))*VLOOKUP(E367,Sheet4!$A$2:$E$15,4,0)/12</f>
        <v>83.3666666666667</v>
      </c>
      <c r="Y367" s="1" t="n">
        <f aca="false">(((20-N367)-1)^2)/2*VLOOKUP(E367,Sheet4!$A$2:$E$15,5,0)</f>
        <v>18</v>
      </c>
    </row>
    <row r="368" customFormat="false" ht="16.5" hidden="false" customHeight="false" outlineLevel="0" collapsed="false">
      <c r="A368" s="5" t="s">
        <v>425</v>
      </c>
      <c r="B368" s="35" t="s">
        <v>357</v>
      </c>
      <c r="C368" s="35"/>
      <c r="D368" s="13" t="s">
        <v>31</v>
      </c>
      <c r="E368" s="8" t="s">
        <v>28</v>
      </c>
      <c r="F368" s="9" t="n">
        <v>6250</v>
      </c>
      <c r="G368" s="10" t="s">
        <v>29</v>
      </c>
      <c r="H368" s="9" t="n">
        <v>124</v>
      </c>
      <c r="I368" s="9" t="n">
        <v>0</v>
      </c>
      <c r="J368" s="9" t="n">
        <v>0</v>
      </c>
      <c r="K368" s="9" t="n">
        <v>54</v>
      </c>
      <c r="L368" s="9" t="n">
        <v>311</v>
      </c>
      <c r="M368" s="9" t="n">
        <v>394</v>
      </c>
      <c r="N368" s="9" t="n">
        <v>12</v>
      </c>
      <c r="O368" s="9" t="n">
        <v>0</v>
      </c>
      <c r="P368" s="9" t="n">
        <v>31</v>
      </c>
      <c r="Q368" s="9" t="n">
        <v>42</v>
      </c>
      <c r="R368" s="11" t="n">
        <f aca="false">MAX(テーブル3[[#This Row],[火力]],(テーブル3[[#This Row],[雷装]]/2),テーブル3[[#This Row],[航空]])</f>
        <v>394</v>
      </c>
      <c r="S36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68" s="12" t="n">
        <f aca="false">IF(AND(テーブル3[[#This Row],[主火力]]=テーブル3[[#This Row],[火力]],テーブル3[[#This Row],[艦種]]="駆逐"),テーブル3[[#This Row],[主火力]]*1.5,テーブル3[[#This Row],[主火力]])</f>
        <v>394</v>
      </c>
      <c r="U36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68" s="1" t="n">
        <f aca="false">((テーブル3[[#This Row],[主火力補正]]*4)+(テーブル3[[#This Row],[副火力補正]]*0.5))*((H368/3))/1000*VLOOKUP(E368,Sheet4!$A$2:$E$15,2,0)</f>
        <v>65.1413333333333</v>
      </c>
      <c r="W368" s="1" t="n">
        <f aca="false">(F368/IF(テーブル3[[#This Row],[装甲]]="軽",280,IF(テーブル3[[#This Row],[装甲]]="中",250,220)))*((テーブル3[[#This Row],[対空]]/400)+(K368*1.8)+(テーブル3[[#This Row],[速力]])+(Q368*0.1))*VLOOKUP(E368,Sheet4!$A$2:$E$15,3,0)/IF(OR(テーブル3[[#This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66.58875</v>
      </c>
      <c r="X368" s="1" t="n">
        <f aca="false">((L368*3)+(テーブル3[[#This Row],[航空]]/15)+(O368/8)+(Q368*0.1))*VLOOKUP(E368,Sheet4!$A$2:$E$15,4,0)/12</f>
        <v>80.2888888888889</v>
      </c>
      <c r="Y368" s="1" t="n">
        <f aca="false">(((20-N368)-1)^2)/2*VLOOKUP(E368,Sheet4!$A$2:$E$15,5,0)</f>
        <v>24.5</v>
      </c>
    </row>
    <row r="369" customFormat="false" ht="16.5" hidden="false" customHeight="false" outlineLevel="0" collapsed="false">
      <c r="A369" s="22" t="s">
        <v>426</v>
      </c>
      <c r="B369" s="35" t="s">
        <v>357</v>
      </c>
      <c r="C369" s="20" t="s">
        <v>51</v>
      </c>
      <c r="D369" s="24" t="s">
        <v>61</v>
      </c>
      <c r="E369" s="16" t="s">
        <v>39</v>
      </c>
      <c r="F369" s="9" t="n">
        <v>3719</v>
      </c>
      <c r="G369" s="10" t="s">
        <v>29</v>
      </c>
      <c r="H369" s="9" t="n">
        <v>168</v>
      </c>
      <c r="I369" s="9" t="n">
        <v>245</v>
      </c>
      <c r="J369" s="9" t="n">
        <v>235</v>
      </c>
      <c r="K369" s="9" t="n">
        <v>75</v>
      </c>
      <c r="L369" s="9" t="n">
        <v>176</v>
      </c>
      <c r="M369" s="9" t="n">
        <v>0</v>
      </c>
      <c r="N369" s="9" t="n">
        <v>9</v>
      </c>
      <c r="O369" s="9" t="n">
        <v>0</v>
      </c>
      <c r="P369" s="9" t="n">
        <v>31</v>
      </c>
      <c r="Q369" s="9" t="n">
        <v>34</v>
      </c>
      <c r="R369" s="11" t="n">
        <f aca="false">MAX(テーブル3[[#This Row],[火力]],(テーブル3[[#This Row],[雷装]]/2),テーブル3[[#This Row],[航空]])</f>
        <v>245</v>
      </c>
      <c r="S36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235</v>
      </c>
      <c r="T369" s="12" t="n">
        <f aca="false">IF(AND(テーブル3[[#This Row],[主火力]]=テーブル3[[#This Row],[火力]],テーブル3[[#This Row],[艦種]]="駆逐"),テーブル3[[#This Row],[主火力]]*1.5,テーブル3[[#This Row],[主火力]])</f>
        <v>245</v>
      </c>
      <c r="U369" s="12" t="n">
        <f aca="false">IF(AND(テーブル3[[#This Row],[艦種]]="駆逐",テーブル3[[#This Row],[副火力]]=テーブル3[[#This Row],[火力]]),テーブル3[[#This Row],[副火力]]*1.5,テーブル3[[#This Row],[副火力]])</f>
        <v>235</v>
      </c>
      <c r="V369" s="1" t="n">
        <f aca="false">((テーブル3[[#This Row],[主火力補正]]*4)+(テーブル3[[#This Row],[副火力補正]]*0.5))*((H369/3))/1000*VLOOKUP(E369,Sheet4!$A$2:$E$15,2,0)</f>
        <v>61.46</v>
      </c>
      <c r="W369" s="1" t="n">
        <f aca="false">(F369/IF(テーブル3[[#This Row],[装甲]]="軽",280,IF(テーブル3[[#This Row],[装甲]]="中",250,220)))*((テーブル3[[#This Row],[対空]]/400)+(K369*1.8)+(テーブル3[[#This Row],[速力]])+(Q369*0.1))*VLOOKUP(E369,Sheet4!$A$2:$E$15,3,0)/IF(OR(テーブル3[[#This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63.163496</v>
      </c>
      <c r="X369" s="1" t="n">
        <f aca="false">((L369*3)+(テーブル3[[#This Row],[航空]]/15)+(O369/8)+(Q369*0.1))*VLOOKUP(E369,Sheet4!$A$2:$E$15,4,0)/12</f>
        <v>44.2833333333333</v>
      </c>
      <c r="Y369" s="1" t="n">
        <f aca="false">(((20-N369)-1)^2)/2*VLOOKUP(E369,Sheet4!$A$2:$E$15,5,0)</f>
        <v>50</v>
      </c>
      <c r="Z369" s="11"/>
    </row>
    <row r="370" customFormat="false" ht="16.5" hidden="false" customHeight="false" outlineLevel="0" collapsed="false">
      <c r="A370" s="22" t="s">
        <v>427</v>
      </c>
      <c r="B370" s="35" t="s">
        <v>357</v>
      </c>
      <c r="C370" s="20" t="s">
        <v>51</v>
      </c>
      <c r="D370" s="24" t="s">
        <v>61</v>
      </c>
      <c r="E370" s="16" t="s">
        <v>39</v>
      </c>
      <c r="F370" s="9" t="n">
        <v>3719</v>
      </c>
      <c r="G370" s="10" t="s">
        <v>29</v>
      </c>
      <c r="H370" s="9" t="n">
        <v>168</v>
      </c>
      <c r="I370" s="9" t="n">
        <v>245</v>
      </c>
      <c r="J370" s="9" t="n">
        <v>235</v>
      </c>
      <c r="K370" s="9" t="n">
        <v>75</v>
      </c>
      <c r="L370" s="9" t="n">
        <v>176</v>
      </c>
      <c r="M370" s="9" t="n">
        <v>0</v>
      </c>
      <c r="N370" s="9" t="n">
        <v>9</v>
      </c>
      <c r="O370" s="9" t="n">
        <v>0</v>
      </c>
      <c r="P370" s="9" t="n">
        <v>31</v>
      </c>
      <c r="Q370" s="9" t="n">
        <v>34</v>
      </c>
      <c r="R370" s="11" t="n">
        <f aca="false">MAX(テーブル3[[#This Row],[火力]],(テーブル3[[#This Row],[雷装]]/2),テーブル3[[#This Row],[航空]])</f>
        <v>245</v>
      </c>
      <c r="S37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235</v>
      </c>
      <c r="T370" s="12" t="n">
        <f aca="false">IF(AND(テーブル3[[#This Row],[主火力]]=テーブル3[[#This Row],[火力]],テーブル3[[#This Row],[艦種]]="駆逐"),テーブル3[[#This Row],[主火力]]*1.5,テーブル3[[#This Row],[主火力]])</f>
        <v>245</v>
      </c>
      <c r="U370" s="12" t="n">
        <f aca="false">IF(AND(テーブル3[[#This Row],[艦種]]="駆逐",テーブル3[[#This Row],[副火力]]=テーブル3[[#This Row],[火力]]),テーブル3[[#This Row],[副火力]]*1.5,テーブル3[[#This Row],[副火力]])</f>
        <v>235</v>
      </c>
      <c r="V370" s="1" t="n">
        <f aca="false">((テーブル3[[#This Row],[主火力補正]]*4)+(テーブル3[[#This Row],[副火力補正]]*0.5))*((H370/3))/1000*VLOOKUP(E370,Sheet4!$A$2:$E$15,2,0)</f>
        <v>61.46</v>
      </c>
      <c r="W370" s="1" t="n">
        <f aca="false">(F370/IF(テーブル3[[#This Row],[装甲]]="軽",280,IF(テーブル3[[#This Row],[装甲]]="中",250,220)))*((テーブル3[[#This Row],[対空]]/400)+(K370*1.8)+(テーブル3[[#This Row],[速力]])+(Q370*0.1))*VLOOKUP(E370,Sheet4!$A$2:$E$15,3,0)/IF(OR(テーブル3[[#This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63.163496</v>
      </c>
      <c r="X370" s="1" t="n">
        <f aca="false">((L370*3)+(テーブル3[[#This Row],[航空]]/15)+(O370/8)+(Q370*0.1))*VLOOKUP(E370,Sheet4!$A$2:$E$15,4,0)/12</f>
        <v>44.2833333333333</v>
      </c>
      <c r="Y370" s="1" t="n">
        <f aca="false">(((20-N370)-1)^2)/2*VLOOKUP(E370,Sheet4!$A$2:$E$15,5,0)</f>
        <v>50</v>
      </c>
    </row>
    <row r="371" customFormat="false" ht="16.5" hidden="false" customHeight="false" outlineLevel="0" collapsed="false">
      <c r="A371" s="22" t="s">
        <v>428</v>
      </c>
      <c r="B371" s="35" t="s">
        <v>357</v>
      </c>
      <c r="C371" s="35"/>
      <c r="D371" s="13" t="s">
        <v>31</v>
      </c>
      <c r="E371" s="8" t="s">
        <v>28</v>
      </c>
      <c r="F371" s="9" t="n">
        <v>5246</v>
      </c>
      <c r="G371" s="10" t="s">
        <v>29</v>
      </c>
      <c r="H371" s="9" t="n">
        <v>121</v>
      </c>
      <c r="I371" s="9" t="n">
        <v>0</v>
      </c>
      <c r="J371" s="9" t="n">
        <v>0</v>
      </c>
      <c r="K371" s="9" t="n">
        <v>56</v>
      </c>
      <c r="L371" s="9" t="n">
        <v>313</v>
      </c>
      <c r="M371" s="9" t="n">
        <v>390</v>
      </c>
      <c r="N371" s="9" t="n">
        <v>12</v>
      </c>
      <c r="O371" s="9" t="n">
        <v>0</v>
      </c>
      <c r="P371" s="9" t="n">
        <v>34</v>
      </c>
      <c r="Q371" s="9" t="n">
        <v>36</v>
      </c>
      <c r="R371" s="11" t="n">
        <f aca="false">MAX(テーブル3[[#This Row],[火力]],(テーブル3[[#This Row],[雷装]]/2),テーブル3[[#This Row],[航空]])</f>
        <v>390</v>
      </c>
      <c r="S37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1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37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1" s="1" t="n">
        <f aca="false">((テーブル3[[#This Row],[主火力補正]]*4)+(テーブル3[[#This Row],[副火力補正]]*0.5))*((H371/3))/1000*VLOOKUP(E371,Sheet4!$A$2:$E$15,2,0)</f>
        <v>62.92</v>
      </c>
      <c r="W371" s="1" t="n">
        <f aca="false">(F371/IF(テーブル3[[#This Row],[装甲]]="軽",280,IF(テーブル3[[#This Row],[装甲]]="中",250,220)))*((テーブル3[[#This Row],[対空]]/400)+(K371*1.8)+(テーブル3[[#This Row],[速力]])+(Q371*0.1))*VLOOKUP(E371,Sheet4!$A$2:$E$15,3,0)/IF(OR(テーブル3[[#This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58.4121116</v>
      </c>
      <c r="X371" s="1" t="n">
        <f aca="false">((L371*3)+(テーブル3[[#This Row],[航空]]/15)+(O371/8)+(Q371*0.1))*VLOOKUP(E371,Sheet4!$A$2:$E$15,4,0)/12</f>
        <v>80.7166666666667</v>
      </c>
      <c r="Y371" s="1" t="n">
        <f aca="false">(((20-N371)-1)^2)/2*VLOOKUP(E371,Sheet4!$A$2:$E$15,5,0)</f>
        <v>24.5</v>
      </c>
    </row>
    <row r="372" customFormat="false" ht="33" hidden="false" customHeight="false" outlineLevel="0" collapsed="false">
      <c r="A372" s="5" t="s">
        <v>429</v>
      </c>
      <c r="B372" s="35" t="s">
        <v>357</v>
      </c>
      <c r="C372" s="35"/>
      <c r="D372" s="7" t="s">
        <v>27</v>
      </c>
      <c r="E372" s="8" t="s">
        <v>28</v>
      </c>
      <c r="F372" s="9" t="n">
        <v>7310</v>
      </c>
      <c r="G372" s="10" t="s">
        <v>48</v>
      </c>
      <c r="H372" s="9" t="n">
        <v>120</v>
      </c>
      <c r="I372" s="9" t="n">
        <v>0</v>
      </c>
      <c r="J372" s="9" t="n">
        <v>0</v>
      </c>
      <c r="K372" s="9" t="n">
        <v>54</v>
      </c>
      <c r="L372" s="9" t="n">
        <v>319</v>
      </c>
      <c r="M372" s="9" t="n">
        <v>399</v>
      </c>
      <c r="N372" s="9" t="n">
        <v>13</v>
      </c>
      <c r="O372" s="9" t="n">
        <v>0</v>
      </c>
      <c r="P372" s="9" t="n">
        <v>33</v>
      </c>
      <c r="Q372" s="9" t="n">
        <v>36</v>
      </c>
      <c r="R372" s="11" t="n">
        <f aca="false">MAX(テーブル3[[#This Row],[火力]],(テーブル3[[#This Row],[雷装]]/2),テーブル3[[#This Row],[航空]])</f>
        <v>399</v>
      </c>
      <c r="S37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2" s="12" t="n">
        <f aca="false">IF(AND(テーブル3[[#This Row],[主火力]]=テーブル3[[#This Row],[火力]],テーブル3[[#This Row],[艦種]]="駆逐"),テーブル3[[#This Row],[主火力]]*1.5,テーブル3[[#This Row],[主火力]])</f>
        <v>399</v>
      </c>
      <c r="U37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2" s="1" t="n">
        <f aca="false">((テーブル3[[#This Row],[主火力補正]]*4)+(テーブル3[[#This Row],[副火力補正]]*0.5))*((H372/3))/1000*VLOOKUP(E372,Sheet4!$A$2:$E$15,2,0)</f>
        <v>63.84</v>
      </c>
      <c r="W372" s="1" t="n">
        <f aca="false">(F372/IF(テーブル3[[#This Row],[装甲]]="軽",280,IF(テーブル3[[#This Row],[装甲]]="中",250,220)))*((テーブル3[[#This Row],[対空]]/400)+(K372*1.8)+(テーブル3[[#This Row],[速力]])+(Q372*0.1))*VLOOKUP(E372,Sheet4!$A$2:$E$15,3,0)/IF(OR(テーブル3[[#This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89.4461568181818</v>
      </c>
      <c r="X372" s="1" t="n">
        <f aca="false">((L372*3)+(テーブル3[[#This Row],[航空]]/15)+(O372/8)+(Q372*0.1))*VLOOKUP(E372,Sheet4!$A$2:$E$15,4,0)/12</f>
        <v>82.2666666666667</v>
      </c>
      <c r="Y372" s="1" t="n">
        <f aca="false">(((20-N372)-1)^2)/2*VLOOKUP(E372,Sheet4!$A$2:$E$15,5,0)</f>
        <v>18</v>
      </c>
      <c r="Z372" s="11"/>
    </row>
    <row r="373" customFormat="false" ht="16.5" hidden="false" customHeight="false" outlineLevel="0" collapsed="false">
      <c r="A373" s="22" t="s">
        <v>430</v>
      </c>
      <c r="B373" s="35" t="s">
        <v>357</v>
      </c>
      <c r="C373" s="35"/>
      <c r="D373" s="13" t="s">
        <v>31</v>
      </c>
      <c r="E373" s="8" t="s">
        <v>28</v>
      </c>
      <c r="F373" s="9" t="n">
        <v>5468</v>
      </c>
      <c r="G373" s="10" t="s">
        <v>29</v>
      </c>
      <c r="H373" s="9" t="n">
        <v>121</v>
      </c>
      <c r="I373" s="9" t="n">
        <v>0</v>
      </c>
      <c r="J373" s="9" t="n">
        <v>0</v>
      </c>
      <c r="K373" s="9" t="n">
        <v>56</v>
      </c>
      <c r="L373" s="9" t="n">
        <v>311</v>
      </c>
      <c r="M373" s="9" t="n">
        <v>391</v>
      </c>
      <c r="N373" s="9" t="n">
        <v>12</v>
      </c>
      <c r="O373" s="9" t="n">
        <v>0</v>
      </c>
      <c r="P373" s="9" t="n">
        <v>34</v>
      </c>
      <c r="Q373" s="9" t="n">
        <v>36</v>
      </c>
      <c r="R373" s="11" t="n">
        <f aca="false">MAX(テーブル3[[#This Row],[火力]],(テーブル3[[#This Row],[雷装]]/2),テーブル3[[#This Row],[航空]])</f>
        <v>391</v>
      </c>
      <c r="S37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3" s="12" t="n">
        <f aca="false">IF(AND(テーブル3[[#This Row],[主火力]]=テーブル3[[#This Row],[火力]],テーブル3[[#This Row],[艦種]]="駆逐"),テーブル3[[#This Row],[主火力]]*1.5,テーブル3[[#This Row],[主火力]])</f>
        <v>391</v>
      </c>
      <c r="U37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3" s="1" t="n">
        <f aca="false">((テーブル3[[#This Row],[主火力補正]]*4)+(テーブル3[[#This Row],[副火力補正]]*0.5))*((H373/3))/1000*VLOOKUP(E373,Sheet4!$A$2:$E$15,2,0)</f>
        <v>63.0813333333333</v>
      </c>
      <c r="W373" s="1" t="n">
        <f aca="false">(F373/IF(テーブル3[[#This Row],[装甲]]="軽",280,IF(テーブル3[[#This Row],[装甲]]="中",250,220)))*((テーブル3[[#This Row],[対空]]/400)+(K373*1.8)+(テーブル3[[#This Row],[速力]])+(Q373*0.1))*VLOOKUP(E373,Sheet4!$A$2:$E$15,3,0)/IF(OR(テーブル3[[#This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60.8818056</v>
      </c>
      <c r="X373" s="1" t="n">
        <f aca="false">((L373*3)+(テーブル3[[#This Row],[航空]]/15)+(O373/8)+(Q373*0.1))*VLOOKUP(E373,Sheet4!$A$2:$E$15,4,0)/12</f>
        <v>80.2222222222222</v>
      </c>
      <c r="Y373" s="1" t="n">
        <f aca="false">(((20-N373)-1)^2)/2*VLOOKUP(E373,Sheet4!$A$2:$E$15,5,0)</f>
        <v>24.5</v>
      </c>
    </row>
    <row r="374" customFormat="false" ht="33" hidden="false" customHeight="false" outlineLevel="0" collapsed="false">
      <c r="A374" s="22" t="s">
        <v>431</v>
      </c>
      <c r="B374" s="35" t="s">
        <v>357</v>
      </c>
      <c r="C374" s="35"/>
      <c r="D374" s="7" t="s">
        <v>27</v>
      </c>
      <c r="E374" s="8" t="s">
        <v>28</v>
      </c>
      <c r="F374" s="9" t="n">
        <v>6729</v>
      </c>
      <c r="G374" s="10" t="s">
        <v>29</v>
      </c>
      <c r="H374" s="9" t="n">
        <v>120</v>
      </c>
      <c r="I374" s="9" t="n">
        <v>0</v>
      </c>
      <c r="J374" s="9" t="n">
        <v>0</v>
      </c>
      <c r="K374" s="9" t="n">
        <v>56</v>
      </c>
      <c r="L374" s="9" t="n">
        <v>349</v>
      </c>
      <c r="M374" s="9" t="n">
        <v>412</v>
      </c>
      <c r="N374" s="9" t="n">
        <v>13</v>
      </c>
      <c r="O374" s="9" t="n">
        <v>0</v>
      </c>
      <c r="P374" s="9" t="n">
        <v>34</v>
      </c>
      <c r="Q374" s="9" t="n">
        <v>49</v>
      </c>
      <c r="R374" s="11" t="n">
        <f aca="false">MAX(テーブル3[[#This Row],[火力]],(テーブル3[[#This Row],[雷装]]/2),テーブル3[[#This Row],[航空]])</f>
        <v>412</v>
      </c>
      <c r="S37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4" s="12" t="n">
        <f aca="false">IF(AND(テーブル3[[#This Row],[主火力]]=テーブル3[[#This Row],[火力]],テーブル3[[#This Row],[艦種]]="駆逐"),テーブル3[[#This Row],[主火力]]*1.5,テーブル3[[#This Row],[主火力]])</f>
        <v>412</v>
      </c>
      <c r="U37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4" s="1" t="n">
        <f aca="false">((テーブル3[[#This Row],[主火力補正]]*4)+(テーブル3[[#This Row],[副火力補正]]*0.5))*((H374/3))/1000*VLOOKUP(E374,Sheet4!$A$2:$E$15,2,0)</f>
        <v>65.92</v>
      </c>
      <c r="W374" s="1" t="n">
        <f aca="false">(F374/IF(テーブル3[[#This Row],[装甲]]="軽",280,IF(テーブル3[[#This Row],[装甲]]="中",250,220)))*((テーブル3[[#This Row],[対空]]/400)+(K374*1.8)+(テーブル3[[#This Row],[速力]])+(Q374*0.1))*VLOOKUP(E374,Sheet4!$A$2:$E$15,3,0)/IF(OR(テーブル3[[#This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75.6729882</v>
      </c>
      <c r="X374" s="1" t="n">
        <f aca="false">((L374*3)+(テーブル3[[#This Row],[航空]]/15)+(O374/8)+(Q374*0.1))*VLOOKUP(E374,Sheet4!$A$2:$E$15,4,0)/12</f>
        <v>89.9472222222222</v>
      </c>
      <c r="Y374" s="1" t="n">
        <f aca="false">(((20-N374)-1)^2)/2*VLOOKUP(E374,Sheet4!$A$2:$E$15,5,0)</f>
        <v>18</v>
      </c>
    </row>
    <row r="375" customFormat="false" ht="16.5" hidden="false" customHeight="false" outlineLevel="0" collapsed="false">
      <c r="A375" s="22" t="s">
        <v>432</v>
      </c>
      <c r="B375" s="35" t="s">
        <v>357</v>
      </c>
      <c r="D375" s="0" t="s">
        <v>97</v>
      </c>
      <c r="E375" s="8" t="s">
        <v>28</v>
      </c>
      <c r="F375" s="0" t="n">
        <v>9104</v>
      </c>
      <c r="G375" s="0" t="s">
        <v>48</v>
      </c>
      <c r="H375" s="0" t="n">
        <v>133</v>
      </c>
      <c r="I375" s="0" t="n">
        <v>0</v>
      </c>
      <c r="J375" s="0" t="n">
        <v>0</v>
      </c>
      <c r="K375" s="0" t="n">
        <v>51</v>
      </c>
      <c r="L375" s="0" t="n">
        <v>335</v>
      </c>
      <c r="M375" s="0" t="n">
        <v>462</v>
      </c>
      <c r="N375" s="0" t="n">
        <v>15</v>
      </c>
      <c r="O375" s="0" t="n">
        <v>0</v>
      </c>
      <c r="P375" s="0" t="n">
        <v>30</v>
      </c>
      <c r="Q375" s="0" t="n">
        <v>32</v>
      </c>
      <c r="R375" s="11" t="n">
        <f aca="false">MAX(テーブル3[[#This Row],[火力]],(テーブル3[[#This Row],[雷装]]/2),テーブル3[[#This Row],[航空]])</f>
        <v>462</v>
      </c>
      <c r="S37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5" s="12" t="n">
        <f aca="false">IF(AND(テーブル3[[#This Row],[主火力]]=テーブル3[[#This Row],[火力]],テーブル3[[#This Row],[艦種]]="駆逐"),テーブル3[[#This Row],[主火力]]*1.5,テーブル3[[#This Row],[主火力]])</f>
        <v>462</v>
      </c>
      <c r="U375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5" s="1" t="n">
        <f aca="false">((テーブル3[[#This Row],[主火力補正]]*4)+(テーブル3[[#This Row],[副火力補正]]*0.5))*((H375/3))/1000*VLOOKUP(E375,Sheet4!$A$2:$E$15,2,0)</f>
        <v>81.928</v>
      </c>
      <c r="W375" s="1" t="n">
        <f aca="false">(F375/IF(テーブル3[[#This Row],[装甲]]="軽",280,IF(テーブル3[[#This Row],[装甲]]="中",250,220)))*((テーブル3[[#This Row],[対空]]/400)+(K375*1.8)+(テーブル3[[#This Row],[速力]])+(Q375*0.1))*VLOOKUP(E375,Sheet4!$A$2:$E$15,3,0)/IF(OR(テーブル3[[#This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104.147690909091</v>
      </c>
      <c r="X375" s="1" t="n">
        <f aca="false">((L375*3)+(テーブル3[[#This Row],[航空]]/15)+(O375/8)+(Q375*0.1))*VLOOKUP(E375,Sheet4!$A$2:$E$15,4,0)/12</f>
        <v>86.5833333333333</v>
      </c>
      <c r="Y375" s="1" t="n">
        <f aca="false">(((20-N375)-1)^2)/2*VLOOKUP(E375,Sheet4!$A$2:$E$15,5,0)</f>
        <v>8</v>
      </c>
    </row>
    <row r="376" customFormat="false" ht="16.5" hidden="false" customHeight="false" outlineLevel="0" collapsed="false">
      <c r="A376" s="22" t="s">
        <v>433</v>
      </c>
      <c r="B376" s="35" t="s">
        <v>357</v>
      </c>
      <c r="D376" s="0" t="s">
        <v>27</v>
      </c>
      <c r="E376" s="8" t="s">
        <v>28</v>
      </c>
      <c r="F376" s="9" t="n">
        <v>6588</v>
      </c>
      <c r="G376" s="10" t="s">
        <v>29</v>
      </c>
      <c r="H376" s="9" t="n">
        <v>131</v>
      </c>
      <c r="I376" s="9" t="n">
        <v>0</v>
      </c>
      <c r="J376" s="9" t="n">
        <v>0</v>
      </c>
      <c r="K376" s="9" t="n">
        <v>54</v>
      </c>
      <c r="L376" s="9" t="n">
        <v>323</v>
      </c>
      <c r="M376" s="9" t="n">
        <v>409</v>
      </c>
      <c r="N376" s="9" t="n">
        <v>13</v>
      </c>
      <c r="O376" s="9" t="n">
        <v>0</v>
      </c>
      <c r="P376" s="9" t="n">
        <v>31</v>
      </c>
      <c r="Q376" s="9" t="n">
        <v>42</v>
      </c>
      <c r="R376" s="11" t="n">
        <f aca="false">MAX(テーブル3[[#This Row],[火力]],(テーブル3[[#This Row],[雷装]]/2),テーブル3[[#This Row],[航空]])</f>
        <v>409</v>
      </c>
      <c r="S37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6" s="12" t="n">
        <f aca="false">IF(AND(テーブル3[[#This Row],[主火力]]=テーブル3[[#This Row],[火力]],テーブル3[[#This Row],[艦種]]="駆逐"),テーブル3[[#This Row],[主火力]]*1.5,テーブル3[[#This Row],[主火力]])</f>
        <v>409</v>
      </c>
      <c r="U376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6" s="1" t="n">
        <f aca="false">((テーブル3[[#This Row],[主火力補正]]*4)+(テーブル3[[#This Row],[副火力補正]]*0.5))*((H376/3))/1000*VLOOKUP(E376,Sheet4!$A$2:$E$15,2,0)</f>
        <v>71.4386666666667</v>
      </c>
      <c r="W376" s="1" t="n">
        <f aca="false">(F376/IF(テーブル3[[#This Row],[装甲]]="軽",280,IF(テーブル3[[#This Row],[装甲]]="中",250,220)))*((テーブル3[[#This Row],[対空]]/400)+(K376*1.8)+(テーブル3[[#This Row],[速力]])+(Q376*0.1))*VLOOKUP(E376,Sheet4!$A$2:$E$15,3,0)/IF(OR(テーブル3[[#This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70.2056808</v>
      </c>
      <c r="X376" s="1" t="n">
        <f aca="false">((L376*3)+(テーブル3[[#This Row],[航空]]/15)+(O376/8)+(Q376*0.1))*VLOOKUP(E376,Sheet4!$A$2:$E$15,4,0)/12</f>
        <v>83.3722222222222</v>
      </c>
      <c r="Y376" s="1" t="n">
        <f aca="false">(((20-N376)-1)^2)/2*VLOOKUP(E376,Sheet4!$A$2:$E$15,5,0)</f>
        <v>18</v>
      </c>
    </row>
    <row r="377" customFormat="false" ht="16.5" hidden="false" customHeight="false" outlineLevel="0" collapsed="false">
      <c r="A377" s="22" t="s">
        <v>434</v>
      </c>
      <c r="B377" s="35" t="s">
        <v>357</v>
      </c>
      <c r="D377" s="0" t="s">
        <v>27</v>
      </c>
      <c r="E377" s="8" t="s">
        <v>28</v>
      </c>
      <c r="F377" s="9" t="n">
        <v>7310</v>
      </c>
      <c r="G377" s="10" t="s">
        <v>48</v>
      </c>
      <c r="H377" s="9" t="n">
        <v>120</v>
      </c>
      <c r="I377" s="9" t="n">
        <v>0</v>
      </c>
      <c r="J377" s="9" t="n">
        <v>0</v>
      </c>
      <c r="K377" s="9" t="n">
        <v>54</v>
      </c>
      <c r="L377" s="9" t="n">
        <v>319</v>
      </c>
      <c r="M377" s="9" t="n">
        <v>399</v>
      </c>
      <c r="N377" s="9" t="n">
        <v>13</v>
      </c>
      <c r="O377" s="9" t="n">
        <v>0</v>
      </c>
      <c r="P377" s="9" t="n">
        <v>33</v>
      </c>
      <c r="Q377" s="9" t="n">
        <v>36</v>
      </c>
      <c r="R377" s="11" t="n">
        <f aca="false">MAX(テーブル3[[#This Row],[火力]],(テーブル3[[#This Row],[雷装]]/2),テーブル3[[#This Row],[航空]])</f>
        <v>399</v>
      </c>
      <c r="S37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377" s="12" t="n">
        <f aca="false">IF(AND(テーブル3[[#This Row],[主火力]]=テーブル3[[#This Row],[火力]],テーブル3[[#This Row],[艦種]]="駆逐"),テーブル3[[#This Row],[主火力]]*1.5,テーブル3[[#This Row],[主火力]])</f>
        <v>399</v>
      </c>
      <c r="U37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377" s="1" t="n">
        <f aca="false">((テーブル3[[#This Row],[主火力補正]]*4)+(テーブル3[[#This Row],[副火力補正]]*0.5))*((H377/3))/1000*VLOOKUP(E377,Sheet4!$A$2:$E$15,2,0)</f>
        <v>63.84</v>
      </c>
      <c r="W377" s="1" t="n">
        <f aca="false">(F377/IF(テーブル3[[#This Row],[装甲]]="軽",280,IF(テーブル3[[#This Row],[装甲]]="中",250,220)))*((テーブル3[[#This Row],[対空]]/400)+(K377*1.8)+(テーブル3[[#This Row],[速力]])+(Q377*0.1))*VLOOKUP(E377,Sheet4!$A$2:$E$15,3,0)/IF(OR(テーブル3[[#This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89.4461568181818</v>
      </c>
      <c r="X377" s="1" t="n">
        <f aca="false">((L377*3)+(テーブル3[[#This Row],[航空]]/15)+(O377/8)+(Q377*0.1))*VLOOKUP(E377,Sheet4!$A$2:$E$15,4,0)/12</f>
        <v>82.2666666666667</v>
      </c>
      <c r="Y377" s="1" t="n">
        <f aca="false">(((20-N377)-1)^2)/2*VLOOKUP(E377,Sheet4!$A$2:$E$15,5,0)</f>
        <v>18</v>
      </c>
    </row>
    <row r="378" customFormat="false" ht="16.5" hidden="false" customHeight="false" outlineLevel="0" collapsed="false">
      <c r="A378" s="22" t="s">
        <v>435</v>
      </c>
      <c r="B378" s="35" t="s">
        <v>357</v>
      </c>
      <c r="C378" s="20" t="s">
        <v>51</v>
      </c>
      <c r="D378" s="13" t="s">
        <v>31</v>
      </c>
      <c r="E378" s="18" t="s">
        <v>436</v>
      </c>
      <c r="F378" s="9" t="n">
        <v>7243</v>
      </c>
      <c r="G378" s="10" t="s">
        <v>48</v>
      </c>
      <c r="H378" s="9" t="n">
        <v>132</v>
      </c>
      <c r="I378" s="9" t="n">
        <v>389</v>
      </c>
      <c r="J378" s="9" t="n">
        <v>0</v>
      </c>
      <c r="K378" s="9" t="n">
        <v>31</v>
      </c>
      <c r="L378" s="9" t="n">
        <v>373</v>
      </c>
      <c r="M378" s="9" t="n">
        <v>275</v>
      </c>
      <c r="N378" s="9" t="n">
        <v>13</v>
      </c>
      <c r="O378" s="9" t="n">
        <v>0</v>
      </c>
      <c r="P378" s="9" t="n">
        <v>23</v>
      </c>
      <c r="Q378" s="9" t="n">
        <v>60</v>
      </c>
      <c r="R378" s="11" t="n">
        <f aca="false">MAX(テーブル3[[#This Row],[火力]],(テーブル3[[#This Row],[雷装]]/2),テーブル3[[#This Row],[航空]])</f>
        <v>389</v>
      </c>
      <c r="S37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275</v>
      </c>
      <c r="T378" s="12" t="n">
        <f aca="false">IF(AND(テーブル3[[#This Row],[主火力]]=テーブル3[[#This Row],[火力]],テーブル3[[#This Row],[艦種]]="駆逐"),テーブル3[[#This Row],[主火力]]*1.5,テーブル3[[#This Row],[主火力]])</f>
        <v>389</v>
      </c>
      <c r="U378" s="12" t="n">
        <f aca="false">IF(AND(テーブル3[[#This Row],[艦種]]="駆逐",テーブル3[[#This Row],[副火力]]=テーブル3[[#This Row],[火力]]),テーブル3[[#This Row],[副火力]]*1.5,テーブル3[[#This Row],[副火力]])</f>
        <v>275</v>
      </c>
      <c r="V378" s="1" t="n">
        <f aca="false">((テーブル3[[#This Row],[主火力補正]]*4)+(テーブル3[[#This Row],[副火力補正]]*0.5))*((H378/3))/1000*VLOOKUP(E378,Sheet4!$A$2:$E$15,2,0)</f>
        <v>74.514</v>
      </c>
      <c r="W378" s="1" t="n">
        <f aca="false">(F378/IF(テーブル3[[#This Row],[装甲]]="軽",280,IF(テーブル3[[#This Row],[装甲]]="中",250,220)))*((テーブル3[[#This Row],[対空]]/400)+(K378*1.8)+(テーブル3[[#This Row],[速力]])+(Q378*0.1))*VLOOKUP(E378,Sheet4!$A$2:$E$15,3,0)/IF(OR(テーブル3[[#This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70.5636928977273</v>
      </c>
      <c r="X378" s="1" t="n">
        <f aca="false">((L378*3)+(テーブル3[[#This Row],[航空]]/15)+(O378/8)+(Q378*0.1))*VLOOKUP(E378,Sheet4!$A$2:$E$15,4,0)/12</f>
        <v>95.2777777777778</v>
      </c>
      <c r="Y378" s="1" t="n">
        <f aca="false">(((20-N378)-1)^2)/2*VLOOKUP(E378,Sheet4!$A$2:$E$15,5,0)</f>
        <v>18</v>
      </c>
    </row>
    <row r="379" customFormat="false" ht="16.5" hidden="false" customHeight="false" outlineLevel="0" collapsed="false">
      <c r="A379" s="22" t="s">
        <v>437</v>
      </c>
      <c r="B379" s="35" t="s">
        <v>357</v>
      </c>
      <c r="C379" s="20" t="s">
        <v>51</v>
      </c>
      <c r="D379" s="13" t="s">
        <v>31</v>
      </c>
      <c r="E379" s="18" t="s">
        <v>436</v>
      </c>
      <c r="F379" s="9" t="n">
        <v>7243</v>
      </c>
      <c r="G379" s="10" t="s">
        <v>48</v>
      </c>
      <c r="H379" s="9" t="n">
        <v>132</v>
      </c>
      <c r="I379" s="9" t="n">
        <v>389</v>
      </c>
      <c r="J379" s="9" t="n">
        <v>0</v>
      </c>
      <c r="K379" s="9" t="n">
        <v>31</v>
      </c>
      <c r="L379" s="9" t="n">
        <v>373</v>
      </c>
      <c r="M379" s="9" t="n">
        <v>275</v>
      </c>
      <c r="N379" s="9" t="n">
        <v>13</v>
      </c>
      <c r="O379" s="9" t="n">
        <v>0</v>
      </c>
      <c r="P379" s="9" t="n">
        <v>23</v>
      </c>
      <c r="Q379" s="9" t="n">
        <v>60</v>
      </c>
      <c r="R379" s="11" t="n">
        <f aca="false">MAX(テーブル3[[#This Row],[火力]],(テーブル3[[#This Row],[雷装]]/2),テーブル3[[#This Row],[航空]])</f>
        <v>389</v>
      </c>
      <c r="S37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275</v>
      </c>
      <c r="T379" s="12" t="n">
        <f aca="false">IF(AND(テーブル3[[#This Row],[主火力]]=テーブル3[[#This Row],[火力]],テーブル3[[#This Row],[艦種]]="駆逐"),テーブル3[[#This Row],[主火力]]*1.5,テーブル3[[#This Row],[主火力]])</f>
        <v>389</v>
      </c>
      <c r="U379" s="12" t="n">
        <f aca="false">IF(AND(テーブル3[[#This Row],[艦種]]="駆逐",テーブル3[[#This Row],[副火力]]=テーブル3[[#This Row],[火力]]),テーブル3[[#This Row],[副火力]]*1.5,テーブル3[[#This Row],[副火力]])</f>
        <v>275</v>
      </c>
      <c r="V379" s="1" t="n">
        <f aca="false">((テーブル3[[#This Row],[主火力補正]]*4)+(テーブル3[[#This Row],[副火力補正]]*0.5))*((H379/3))/1000*VLOOKUP(E379,Sheet4!$A$2:$E$15,2,0)</f>
        <v>74.514</v>
      </c>
      <c r="W379" s="1" t="n">
        <f aca="false">(F379/IF(テーブル3[[#This Row],[装甲]]="軽",280,IF(テーブル3[[#This Row],[装甲]]="中",250,220)))*((テーブル3[[#This Row],[対空]]/400)+(K379*1.8)+(テーブル3[[#This Row],[速力]])+(Q379*0.1))*VLOOKUP(E379,Sheet4!$A$2:$E$15,3,0)/IF(OR(テーブル3[[#This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70.5636928977273</v>
      </c>
      <c r="X379" s="1" t="n">
        <f aca="false">((L379*3)+(テーブル3[[#This Row],[航空]]/15)+(O379/8)+(Q379*0.1))*VLOOKUP(E379,Sheet4!$A$2:$E$15,4,0)/12</f>
        <v>95.2777777777778</v>
      </c>
      <c r="Y379" s="1" t="n">
        <f aca="false">(((20-N379)-1)^2)/2*VLOOKUP(E379,Sheet4!$A$2:$E$15,5,0)</f>
        <v>18</v>
      </c>
      <c r="Z379" s="11"/>
    </row>
    <row r="380" customFormat="false" ht="16.5" hidden="false" customHeight="false" outlineLevel="0" collapsed="false">
      <c r="A380" s="22" t="s">
        <v>438</v>
      </c>
      <c r="B380" s="35" t="s">
        <v>357</v>
      </c>
      <c r="C380" s="20" t="s">
        <v>51</v>
      </c>
      <c r="D380" s="13" t="s">
        <v>31</v>
      </c>
      <c r="E380" s="18" t="s">
        <v>436</v>
      </c>
      <c r="F380" s="9" t="n">
        <v>7657</v>
      </c>
      <c r="G380" s="10" t="s">
        <v>48</v>
      </c>
      <c r="H380" s="9" t="n">
        <v>134</v>
      </c>
      <c r="I380" s="9" t="n">
        <v>390</v>
      </c>
      <c r="J380" s="9" t="n">
        <v>0</v>
      </c>
      <c r="K380" s="9" t="n">
        <v>31</v>
      </c>
      <c r="L380" s="9" t="n">
        <v>303</v>
      </c>
      <c r="M380" s="9" t="n">
        <v>202</v>
      </c>
      <c r="N380" s="9" t="n">
        <v>13</v>
      </c>
      <c r="O380" s="9" t="n">
        <v>0</v>
      </c>
      <c r="P380" s="9" t="n">
        <v>23</v>
      </c>
      <c r="Q380" s="9" t="n">
        <v>14</v>
      </c>
      <c r="R380" s="11" t="n">
        <f aca="false">MAX(テーブル3[[#This Row],[火力]],(テーブル3[[#This Row],[雷装]]/2),テーブル3[[#This Row],[航空]])</f>
        <v>390</v>
      </c>
      <c r="S38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202</v>
      </c>
      <c r="T380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380" s="12" t="n">
        <f aca="false">IF(AND(テーブル3[[#This Row],[艦種]]="駆逐",テーブル3[[#This Row],[副火力]]=テーブル3[[#This Row],[火力]]),テーブル3[[#This Row],[副火力]]*1.5,テーブル3[[#This Row],[副火力]])</f>
        <v>202</v>
      </c>
      <c r="V380" s="1" t="n">
        <f aca="false">((テーブル3[[#This Row],[主火力補正]]*4)+(テーブル3[[#This Row],[副火力補正]]*0.5))*((H380/3))/1000*VLOOKUP(E380,Sheet4!$A$2:$E$15,2,0)</f>
        <v>74.1913333333333</v>
      </c>
      <c r="W380" s="1" t="n">
        <f aca="false">(F380/IF(テーブル3[[#This Row],[装甲]]="軽",280,IF(テーブル3[[#This Row],[装甲]]="中",250,220)))*((テーブル3[[#This Row],[対空]]/400)+(K380*1.8)+(テーブル3[[#This Row],[速力]])+(Q380*0.1))*VLOOKUP(E380,Sheet4!$A$2:$E$15,3,0)/IF(OR(テーブル3[[#This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70.4422247159091</v>
      </c>
      <c r="X380" s="1" t="n">
        <f aca="false">((L380*3)+(テーブル3[[#This Row],[航空]]/15)+(O380/8)+(Q380*0.1))*VLOOKUP(E380,Sheet4!$A$2:$E$15,4,0)/12</f>
        <v>76.9888888888889</v>
      </c>
      <c r="Y380" s="1" t="n">
        <f aca="false">(((20-N380)-1)^2)/2*VLOOKUP(E380,Sheet4!$A$2:$E$15,5,0)</f>
        <v>18</v>
      </c>
    </row>
    <row r="381" customFormat="false" ht="16.5" hidden="false" customHeight="false" outlineLevel="0" collapsed="false">
      <c r="A381" s="22" t="s">
        <v>439</v>
      </c>
      <c r="B381" s="35" t="s">
        <v>357</v>
      </c>
      <c r="C381" s="20" t="s">
        <v>51</v>
      </c>
      <c r="D381" s="13" t="s">
        <v>31</v>
      </c>
      <c r="E381" s="18" t="s">
        <v>436</v>
      </c>
      <c r="F381" s="9" t="n">
        <v>7266</v>
      </c>
      <c r="G381" s="10" t="s">
        <v>48</v>
      </c>
      <c r="H381" s="9" t="n">
        <v>134</v>
      </c>
      <c r="I381" s="9" t="n">
        <v>390</v>
      </c>
      <c r="J381" s="9" t="n">
        <v>0</v>
      </c>
      <c r="K381" s="9" t="n">
        <v>31</v>
      </c>
      <c r="L381" s="9" t="n">
        <v>303</v>
      </c>
      <c r="M381" s="9" t="n">
        <v>202</v>
      </c>
      <c r="N381" s="9" t="n">
        <v>13</v>
      </c>
      <c r="O381" s="9" t="n">
        <v>0</v>
      </c>
      <c r="P381" s="9" t="n">
        <v>23</v>
      </c>
      <c r="Q381" s="9" t="n">
        <v>13</v>
      </c>
      <c r="R381" s="11" t="n">
        <f aca="false">MAX(テーブル3[[#This Row],[火力]],(テーブル3[[#This Row],[雷装]]/2),テーブル3[[#This Row],[航空]])</f>
        <v>390</v>
      </c>
      <c r="S38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202</v>
      </c>
      <c r="T381" s="12" t="n">
        <f aca="false">IF(AND(テーブル3[[#This Row],[主火力]]=テーブル3[[#This Row],[火力]],テーブル3[[#This Row],[艦種]]="駆逐"),テーブル3[[#This Row],[主火力]]*1.5,テーブル3[[#This Row],[主火力]])</f>
        <v>390</v>
      </c>
      <c r="U381" s="12" t="n">
        <f aca="false">IF(AND(テーブル3[[#This Row],[艦種]]="駆逐",テーブル3[[#This Row],[副火力]]=テーブル3[[#This Row],[火力]]),テーブル3[[#This Row],[副火力]]*1.5,テーブル3[[#This Row],[副火力]])</f>
        <v>202</v>
      </c>
      <c r="V381" s="1" t="n">
        <f aca="false">((テーブル3[[#This Row],[主火力補正]]*4)+(テーブル3[[#This Row],[副火力補正]]*0.5))*((H381/3))/1000*VLOOKUP(E381,Sheet4!$A$2:$E$15,2,0)</f>
        <v>74.1913333333333</v>
      </c>
      <c r="W381" s="1" t="n">
        <f aca="false">(F381/IF(テーブル3[[#This Row],[装甲]]="軽",280,IF(テーブル3[[#This Row],[装甲]]="中",250,220)))*((テーブル3[[#This Row],[対空]]/400)+(K381*1.8)+(テーブル3[[#This Row],[速力]])+(Q381*0.1))*VLOOKUP(E381,Sheet4!$A$2:$E$15,3,0)/IF(OR(テーブル3[[#This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66.7625676136364</v>
      </c>
      <c r="X381" s="1" t="n">
        <f aca="false">((L381*3)+(テーブル3[[#This Row],[航空]]/15)+(O381/8)+(Q381*0.1))*VLOOKUP(E381,Sheet4!$A$2:$E$15,4,0)/12</f>
        <v>76.9805555555556</v>
      </c>
      <c r="Y381" s="1" t="n">
        <f aca="false">(((20-N381)-1)^2)/2*VLOOKUP(E381,Sheet4!$A$2:$E$15,5,0)</f>
        <v>18</v>
      </c>
      <c r="Z381" s="11"/>
    </row>
    <row r="382" customFormat="false" ht="16.5" hidden="false" customHeight="false" outlineLevel="0" collapsed="false">
      <c r="A382" s="22" t="s">
        <v>440</v>
      </c>
      <c r="B382" s="35" t="s">
        <v>357</v>
      </c>
      <c r="C382" s="35"/>
      <c r="D382" s="13" t="s">
        <v>31</v>
      </c>
      <c r="E382" s="14" t="s">
        <v>32</v>
      </c>
      <c r="F382" s="9" t="n">
        <v>1798</v>
      </c>
      <c r="G382" s="10" t="s">
        <v>33</v>
      </c>
      <c r="H382" s="9" t="n">
        <v>213</v>
      </c>
      <c r="I382" s="9" t="n">
        <v>65</v>
      </c>
      <c r="J382" s="9" t="n">
        <v>509</v>
      </c>
      <c r="K382" s="9" t="n">
        <v>194</v>
      </c>
      <c r="L382" s="9" t="n">
        <v>146</v>
      </c>
      <c r="M382" s="9" t="n">
        <v>0</v>
      </c>
      <c r="N382" s="9" t="n">
        <v>9</v>
      </c>
      <c r="O382" s="9" t="n">
        <v>203</v>
      </c>
      <c r="P382" s="9" t="n">
        <v>45</v>
      </c>
      <c r="Q382" s="9" t="n">
        <v>36</v>
      </c>
      <c r="R382" s="11" t="n">
        <f aca="false">MAX(テーブル3[[#This Row],[火力]],(テーブル3[[#This Row],[雷装]]/2),テーブル3[[#This Row],[航空]])</f>
        <v>254.5</v>
      </c>
      <c r="S38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82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382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382" s="1" t="n">
        <f aca="false">((テーブル3[[#This Row],[主火力補正]]*4)+(テーブル3[[#This Row],[副火力補正]]*0.5))*((H382/3))/1000*VLOOKUP(E382,Sheet4!$A$2:$E$15,2,0)</f>
        <v>75.73925</v>
      </c>
      <c r="W382" s="1" t="n">
        <f aca="false">(F382/IF(テーブル3[[#This Row],[装甲]]="軽",280,IF(テーブル3[[#This Row],[装甲]]="中",250,220)))*((テーブル3[[#This Row],[対空]]/400)+(K382*1.8)+(テーブル3[[#This Row],[速力]])+(Q382*0.1))*VLOOKUP(E382,Sheet4!$A$2:$E$15,3,0)/IF(OR(テーブル3[[#This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63.9197026785714</v>
      </c>
      <c r="X382" s="1" t="n">
        <f aca="false">((L382*3)+(テーブル3[[#This Row],[航空]]/15)+(O382/8)+(Q382*0.1))*VLOOKUP(E382,Sheet4!$A$2:$E$15,4,0)/12</f>
        <v>38.9145833333333</v>
      </c>
      <c r="Y382" s="1" t="n">
        <f aca="false">(((20-N382)-1)^2)/2*VLOOKUP(E382,Sheet4!$A$2:$E$15,5,0)</f>
        <v>50</v>
      </c>
      <c r="Z382" s="11"/>
    </row>
    <row r="383" customFormat="false" ht="16.5" hidden="false" customHeight="false" outlineLevel="0" collapsed="false">
      <c r="A383" s="22" t="s">
        <v>441</v>
      </c>
      <c r="B383" s="35" t="s">
        <v>357</v>
      </c>
      <c r="C383" s="35"/>
      <c r="D383" s="24" t="s">
        <v>61</v>
      </c>
      <c r="E383" s="14" t="s">
        <v>32</v>
      </c>
      <c r="F383" s="9" t="n">
        <v>2083</v>
      </c>
      <c r="G383" s="10" t="s">
        <v>33</v>
      </c>
      <c r="H383" s="9" t="n">
        <v>201</v>
      </c>
      <c r="I383" s="9" t="n">
        <v>65</v>
      </c>
      <c r="J383" s="9" t="n">
        <v>502</v>
      </c>
      <c r="K383" s="9" t="n">
        <v>191</v>
      </c>
      <c r="L383" s="9" t="n">
        <v>149</v>
      </c>
      <c r="M383" s="9" t="n">
        <v>0</v>
      </c>
      <c r="N383" s="9" t="n">
        <v>8</v>
      </c>
      <c r="O383" s="9" t="n">
        <v>198</v>
      </c>
      <c r="P383" s="9" t="n">
        <v>42</v>
      </c>
      <c r="Q383" s="9" t="n">
        <v>18</v>
      </c>
      <c r="R383" s="11" t="n">
        <f aca="false">MAX(テーブル3[[#This Row],[火力]],(テーブル3[[#This Row],[雷装]]/2),テーブル3[[#This Row],[航空]])</f>
        <v>251</v>
      </c>
      <c r="S38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83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383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383" s="1" t="n">
        <f aca="false">((テーブル3[[#This Row],[主火力補正]]*4)+(テーブル3[[#This Row],[副火力補正]]*0.5))*((H383/3))/1000*VLOOKUP(E383,Sheet4!$A$2:$E$15,2,0)</f>
        <v>70.53425</v>
      </c>
      <c r="W383" s="1" t="n">
        <f aca="false">(F383/IF(テーブル3[[#This Row],[装甲]]="軽",280,IF(テーブル3[[#This Row],[装甲]]="中",250,220)))*((テーブル3[[#This Row],[対空]]/400)+(K383*1.8)+(テーブル3[[#This Row],[速力]])+(Q383*0.1))*VLOOKUP(E383,Sheet4!$A$2:$E$15,3,0)/IF(OR(テーブル3[[#This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72.1559569196429</v>
      </c>
      <c r="X383" s="1" t="n">
        <f aca="false">((L383*3)+(テーブル3[[#This Row],[航空]]/15)+(O383/8)+(Q383*0.1))*VLOOKUP(E383,Sheet4!$A$2:$E$15,4,0)/12</f>
        <v>39.4625</v>
      </c>
      <c r="Y383" s="1" t="n">
        <f aca="false">(((20-N383)-1)^2)/2*VLOOKUP(E383,Sheet4!$A$2:$E$15,5,0)</f>
        <v>60.5</v>
      </c>
      <c r="Z383" s="11"/>
    </row>
    <row r="384" customFormat="false" ht="16.5" hidden="false" customHeight="false" outlineLevel="0" collapsed="false">
      <c r="A384" s="22" t="s">
        <v>442</v>
      </c>
      <c r="B384" s="35" t="s">
        <v>357</v>
      </c>
      <c r="C384" s="35"/>
      <c r="D384" s="32" t="s">
        <v>130</v>
      </c>
      <c r="E384" s="14" t="s">
        <v>32</v>
      </c>
      <c r="F384" s="9" t="n">
        <v>1487</v>
      </c>
      <c r="G384" s="10" t="s">
        <v>33</v>
      </c>
      <c r="H384" s="9" t="n">
        <v>196</v>
      </c>
      <c r="I384" s="9" t="n">
        <v>59</v>
      </c>
      <c r="J384" s="9" t="n">
        <v>427</v>
      </c>
      <c r="K384" s="9" t="n">
        <v>193</v>
      </c>
      <c r="L384" s="9" t="n">
        <v>138</v>
      </c>
      <c r="M384" s="9" t="n">
        <v>0</v>
      </c>
      <c r="N384" s="9" t="n">
        <v>7</v>
      </c>
      <c r="O384" s="9" t="n">
        <v>181</v>
      </c>
      <c r="P384" s="9" t="n">
        <v>44</v>
      </c>
      <c r="Q384" s="9" t="n">
        <v>37</v>
      </c>
      <c r="R384" s="11" t="n">
        <f aca="false">MAX(テーブル3[[#This Row],[火力]],(テーブル3[[#This Row],[雷装]]/2),テーブル3[[#This Row],[航空]])</f>
        <v>213.5</v>
      </c>
      <c r="S38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84" s="12" t="n">
        <f aca="false">IF(AND(テーブル3[[#This Row],[主火力]]=テーブル3[[#This Row],[火力]],テーブル3[[#This Row],[艦種]]="駆逐"),テーブル3[[#This Row],[主火力]]*1.5,テーブル3[[#This Row],[主火力]])</f>
        <v>213.5</v>
      </c>
      <c r="U384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384" s="1" t="n">
        <f aca="false">((テーブル3[[#This Row],[主火力補正]]*4)+(テーブル3[[#This Row],[副火力補正]]*0.5))*((H384/3))/1000*VLOOKUP(E384,Sheet4!$A$2:$E$15,2,0)</f>
        <v>58.6856666666667</v>
      </c>
      <c r="W384" s="1" t="n">
        <f aca="false">(F384/IF(テーブル3[[#This Row],[装甲]]="軽",280,IF(テーブル3[[#This Row],[装甲]]="中",250,220)))*((テーブル3[[#This Row],[対空]]/400)+(K384*1.8)+(テーブル3[[#This Row],[速力]])+(Q384*0.1))*VLOOKUP(E384,Sheet4!$A$2:$E$15,3,0)/IF(OR(テーブル3[[#This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52.5023852678572</v>
      </c>
      <c r="X384" s="1" t="n">
        <f aca="false">((L384*3)+(テーブル3[[#This Row],[航空]]/15)+(O384/8)+(Q384*0.1))*VLOOKUP(E384,Sheet4!$A$2:$E$15,4,0)/12</f>
        <v>36.69375</v>
      </c>
      <c r="Y384" s="1" t="n">
        <f aca="false">(((20-N384)-1)^2)/2*VLOOKUP(E384,Sheet4!$A$2:$E$15,5,0)</f>
        <v>72</v>
      </c>
    </row>
    <row r="385" customFormat="false" ht="16.5" hidden="false" customHeight="false" outlineLevel="0" collapsed="false">
      <c r="A385" s="22" t="s">
        <v>443</v>
      </c>
      <c r="B385" s="35" t="s">
        <v>357</v>
      </c>
      <c r="C385" s="35"/>
      <c r="D385" s="24" t="s">
        <v>61</v>
      </c>
      <c r="E385" s="14" t="s">
        <v>32</v>
      </c>
      <c r="F385" s="9" t="n">
        <v>2083</v>
      </c>
      <c r="G385" s="10" t="s">
        <v>33</v>
      </c>
      <c r="H385" s="9" t="n">
        <v>201</v>
      </c>
      <c r="I385" s="9" t="n">
        <v>63</v>
      </c>
      <c r="J385" s="9" t="n">
        <v>502</v>
      </c>
      <c r="K385" s="9" t="n">
        <v>191</v>
      </c>
      <c r="L385" s="9" t="n">
        <v>149</v>
      </c>
      <c r="M385" s="9" t="n">
        <v>0</v>
      </c>
      <c r="N385" s="9" t="n">
        <v>8</v>
      </c>
      <c r="O385" s="9" t="n">
        <v>165</v>
      </c>
      <c r="P385" s="9" t="n">
        <v>42</v>
      </c>
      <c r="Q385" s="9" t="n">
        <v>27</v>
      </c>
      <c r="R385" s="11" t="n">
        <f aca="false">MAX(テーブル3[[#This Row],[火力]],(テーブル3[[#This Row],[雷装]]/2),テーブル3[[#This Row],[航空]])</f>
        <v>251</v>
      </c>
      <c r="S38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63</v>
      </c>
      <c r="T385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385" s="12" t="n">
        <f aca="false">IF(AND(テーブル3[[#This Row],[艦種]]="駆逐",テーブル3[[#This Row],[副火力]]=テーブル3[[#This Row],[火力]]),テーブル3[[#This Row],[副火力]]*1.5,テーブル3[[#This Row],[副火力]])</f>
        <v>94.5</v>
      </c>
      <c r="V385" s="1" t="n">
        <f aca="false">((テーブル3[[#This Row],[主火力補正]]*4)+(テーブル3[[#This Row],[副火力補正]]*0.5))*((H385/3))/1000*VLOOKUP(E385,Sheet4!$A$2:$E$15,2,0)</f>
        <v>70.43375</v>
      </c>
      <c r="W385" s="1" t="n">
        <f aca="false">(F385/IF(テーブル3[[#This Row],[装甲]]="軽",280,IF(テーブル3[[#This Row],[装甲]]="中",250,220)))*((テーブル3[[#This Row],[対空]]/400)+(K385*1.8)+(テーブル3[[#This Row],[速力]])+(Q385*0.1))*VLOOKUP(E385,Sheet4!$A$2:$E$15,3,0)/IF(OR(テーブル3[[#This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72.3233408482143</v>
      </c>
      <c r="X385" s="1" t="n">
        <f aca="false">((L385*3)+(テーブル3[[#This Row],[航空]]/15)+(O385/8)+(Q385*0.1))*VLOOKUP(E385,Sheet4!$A$2:$E$15,4,0)/12</f>
        <v>39.19375</v>
      </c>
      <c r="Y385" s="1" t="n">
        <f aca="false">(((20-N385)-1)^2)/2*VLOOKUP(E385,Sheet4!$A$2:$E$15,5,0)</f>
        <v>60.5</v>
      </c>
      <c r="Z385" s="11"/>
    </row>
    <row r="386" customFormat="false" ht="16.5" hidden="false" customHeight="false" outlineLevel="0" collapsed="false">
      <c r="A386" s="22" t="s">
        <v>444</v>
      </c>
      <c r="B386" s="35" t="s">
        <v>357</v>
      </c>
      <c r="C386" s="35"/>
      <c r="D386" s="13" t="s">
        <v>31</v>
      </c>
      <c r="E386" s="14" t="s">
        <v>32</v>
      </c>
      <c r="F386" s="9" t="n">
        <v>2445</v>
      </c>
      <c r="G386" s="10" t="s">
        <v>33</v>
      </c>
      <c r="H386" s="9" t="n">
        <v>210</v>
      </c>
      <c r="I386" s="9" t="n">
        <v>76</v>
      </c>
      <c r="J386" s="9" t="n">
        <v>370</v>
      </c>
      <c r="K386" s="9" t="n">
        <v>179</v>
      </c>
      <c r="L386" s="9" t="n">
        <v>199</v>
      </c>
      <c r="M386" s="9" t="n">
        <v>0</v>
      </c>
      <c r="N386" s="9" t="n">
        <v>9</v>
      </c>
      <c r="O386" s="9" t="n">
        <v>200</v>
      </c>
      <c r="P386" s="9" t="n">
        <v>39</v>
      </c>
      <c r="Q386" s="9" t="n">
        <v>65</v>
      </c>
      <c r="R386" s="11" t="n">
        <f aca="false">MAX(テーブル3[[#This Row],[火力]],(テーブル3[[#This Row],[雷装]]/2),テーブル3[[#This Row],[航空]])</f>
        <v>185</v>
      </c>
      <c r="S38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386" s="12" t="n">
        <f aca="false">IF(AND(テーブル3[[#This Row],[主火力]]=テーブル3[[#This Row],[火力]],テーブル3[[#This Row],[艦種]]="駆逐"),テーブル3[[#This Row],[主火力]]*1.5,テーブル3[[#This Row],[主火力]])</f>
        <v>185</v>
      </c>
      <c r="U386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386" s="1" t="n">
        <f aca="false">((テーブル3[[#This Row],[主火力補正]]*4)+(テーブル3[[#This Row],[副火力補正]]*0.5))*((H386/3))/1000*VLOOKUP(E386,Sheet4!$A$2:$E$15,2,0)</f>
        <v>55.79</v>
      </c>
      <c r="W386" s="1" t="n">
        <f aca="false">(F386/IF(テーブル3[[#This Row],[装甲]]="軽",280,IF(テーブル3[[#This Row],[装甲]]="中",250,220)))*((テーブル3[[#This Row],[対空]]/400)+(K386*1.8)+(テーブル3[[#This Row],[速力]])+(Q386*0.1))*VLOOKUP(E386,Sheet4!$A$2:$E$15,3,0)/IF(OR(テーブル3[[#This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80.3788292410714</v>
      </c>
      <c r="X386" s="1" t="n">
        <f aca="false">((L386*3)+(テーブル3[[#This Row],[航空]]/15)+(O386/8)+(Q386*0.1))*VLOOKUP(E386,Sheet4!$A$2:$E$15,4,0)/12</f>
        <v>52.375</v>
      </c>
      <c r="Y386" s="1" t="n">
        <f aca="false">(((20-N386)-1)^2)/2*VLOOKUP(E386,Sheet4!$A$2:$E$15,5,0)</f>
        <v>50</v>
      </c>
    </row>
    <row r="387" customFormat="false" ht="16.5" hidden="false" customHeight="false" outlineLevel="0" collapsed="false">
      <c r="A387" s="5" t="s">
        <v>445</v>
      </c>
      <c r="B387" s="35" t="s">
        <v>357</v>
      </c>
      <c r="C387" s="35"/>
      <c r="D387" s="13" t="s">
        <v>31</v>
      </c>
      <c r="E387" s="14" t="s">
        <v>32</v>
      </c>
      <c r="F387" s="9" t="n">
        <v>2157</v>
      </c>
      <c r="G387" s="10" t="s">
        <v>33</v>
      </c>
      <c r="H387" s="9" t="n">
        <v>215</v>
      </c>
      <c r="I387" s="9" t="n">
        <v>70</v>
      </c>
      <c r="J387" s="9" t="n">
        <v>526</v>
      </c>
      <c r="K387" s="9" t="n">
        <v>191</v>
      </c>
      <c r="L387" s="9" t="n">
        <v>156</v>
      </c>
      <c r="M387" s="9" t="n">
        <v>0</v>
      </c>
      <c r="N387" s="9" t="n">
        <v>9</v>
      </c>
      <c r="O387" s="9" t="n">
        <v>193</v>
      </c>
      <c r="P387" s="9" t="n">
        <v>42</v>
      </c>
      <c r="Q387" s="9" t="n">
        <v>40</v>
      </c>
      <c r="R387" s="11" t="n">
        <f aca="false">MAX(テーブル3[[#This Row],[火力]],(テーブル3[[#This Row],[雷装]]/2),テーブル3[[#This Row],[航空]])</f>
        <v>263</v>
      </c>
      <c r="S38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70</v>
      </c>
      <c r="T387" s="12" t="n">
        <f aca="false">IF(AND(テーブル3[[#This Row],[主火力]]=テーブル3[[#This Row],[火力]],テーブル3[[#This Row],[艦種]]="駆逐"),テーブル3[[#This Row],[主火力]]*1.5,テーブル3[[#This Row],[主火力]])</f>
        <v>263</v>
      </c>
      <c r="U387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387" s="1" t="n">
        <f aca="false">((テーブル3[[#This Row],[主火力補正]]*4)+(テーブル3[[#This Row],[副火力補正]]*0.5))*((H387/3))/1000*VLOOKUP(E387,Sheet4!$A$2:$E$15,2,0)</f>
        <v>79.1558333333334</v>
      </c>
      <c r="W387" s="1" t="n">
        <f aca="false">(F387/IF(テーブル3[[#This Row],[装甲]]="軽",280,IF(テーブル3[[#This Row],[装甲]]="中",250,220)))*((テーブル3[[#This Row],[対空]]/400)+(K387*1.8)+(テーブル3[[#This Row],[速力]])+(Q387*0.1))*VLOOKUP(E387,Sheet4!$A$2:$E$15,3,0)/IF(OR(テーブル3[[#This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75.1464133928571</v>
      </c>
      <c r="X387" s="1" t="n">
        <f aca="false">((L387*3)+(テーブル3[[#This Row],[航空]]/15)+(O387/8)+(Q387*0.1))*VLOOKUP(E387,Sheet4!$A$2:$E$15,4,0)/12</f>
        <v>41.34375</v>
      </c>
      <c r="Y387" s="1" t="n">
        <f aca="false">(((20-N387)-1)^2)/2*VLOOKUP(E387,Sheet4!$A$2:$E$15,5,0)</f>
        <v>50</v>
      </c>
      <c r="Z387" s="11"/>
    </row>
    <row r="388" customFormat="false" ht="16.5" hidden="false" customHeight="false" outlineLevel="0" collapsed="false">
      <c r="A388" s="5" t="s">
        <v>446</v>
      </c>
      <c r="B388" s="35" t="s">
        <v>357</v>
      </c>
      <c r="C388" s="35"/>
      <c r="D388" s="24" t="s">
        <v>61</v>
      </c>
      <c r="E388" s="14" t="s">
        <v>32</v>
      </c>
      <c r="F388" s="9" t="n">
        <v>1561</v>
      </c>
      <c r="G388" s="10" t="s">
        <v>33</v>
      </c>
      <c r="H388" s="9" t="n">
        <v>203</v>
      </c>
      <c r="I388" s="9" t="n">
        <v>60</v>
      </c>
      <c r="J388" s="9" t="n">
        <v>404</v>
      </c>
      <c r="K388" s="9" t="n">
        <v>193</v>
      </c>
      <c r="L388" s="9" t="n">
        <v>139</v>
      </c>
      <c r="M388" s="9" t="n">
        <v>0</v>
      </c>
      <c r="N388" s="9" t="n">
        <v>7</v>
      </c>
      <c r="O388" s="9" t="n">
        <v>189</v>
      </c>
      <c r="P388" s="9" t="n">
        <v>44</v>
      </c>
      <c r="Q388" s="9" t="n">
        <v>87</v>
      </c>
      <c r="R388" s="11" t="n">
        <f aca="false">MAX(テーブル3[[#This Row],[火力]],(テーブル3[[#This Row],[雷装]]/2),テーブル3[[#This Row],[航空]])</f>
        <v>202</v>
      </c>
      <c r="S38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388" s="12" t="n">
        <f aca="false">IF(AND(テーブル3[[#This Row],[主火力]]=テーブル3[[#This Row],[火力]],テーブル3[[#This Row],[艦種]]="駆逐"),テーブル3[[#This Row],[主火力]]*1.5,テーブル3[[#This Row],[主火力]])</f>
        <v>202</v>
      </c>
      <c r="U388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388" s="1" t="n">
        <f aca="false">((テーブル3[[#This Row],[主火力補正]]*4)+(テーブル3[[#This Row],[副火力補正]]*0.5))*((H388/3))/1000*VLOOKUP(E388,Sheet4!$A$2:$E$15,2,0)</f>
        <v>57.7196666666667</v>
      </c>
      <c r="W388" s="1" t="n">
        <f aca="false">(F388/IF(テーブル3[[#This Row],[装甲]]="軽",280,IF(テーブル3[[#This Row],[装甲]]="中",250,220)))*((テーブル3[[#This Row],[対空]]/400)+(K388*1.8)+(テーブル3[[#This Row],[速力]])+(Q388*0.1))*VLOOKUP(E388,Sheet4!$A$2:$E$15,3,0)/IF(OR(テーブル3[[#This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55.8123703125</v>
      </c>
      <c r="X388" s="1" t="n">
        <f aca="false">((L388*3)+(テーブル3[[#This Row],[航空]]/15)+(O388/8)+(Q388*0.1))*VLOOKUP(E388,Sheet4!$A$2:$E$15,4,0)/12</f>
        <v>37.44375</v>
      </c>
      <c r="Y388" s="1" t="n">
        <f aca="false">(((20-N388)-1)^2)/2*VLOOKUP(E388,Sheet4!$A$2:$E$15,5,0)</f>
        <v>72</v>
      </c>
    </row>
    <row r="389" customFormat="false" ht="16.5" hidden="false" customHeight="false" outlineLevel="0" collapsed="false">
      <c r="A389" s="22" t="s">
        <v>447</v>
      </c>
      <c r="B389" s="35" t="s">
        <v>357</v>
      </c>
      <c r="C389" s="35"/>
      <c r="D389" s="24" t="s">
        <v>61</v>
      </c>
      <c r="E389" s="14" t="s">
        <v>32</v>
      </c>
      <c r="F389" s="9" t="n">
        <v>1747</v>
      </c>
      <c r="G389" s="10" t="s">
        <v>33</v>
      </c>
      <c r="H389" s="9" t="n">
        <v>210</v>
      </c>
      <c r="I389" s="9" t="n">
        <v>60</v>
      </c>
      <c r="J389" s="9" t="n">
        <v>493</v>
      </c>
      <c r="K389" s="9" t="n">
        <v>194</v>
      </c>
      <c r="L389" s="9" t="n">
        <v>150</v>
      </c>
      <c r="M389" s="9" t="n">
        <v>0</v>
      </c>
      <c r="N389" s="9" t="n">
        <v>8</v>
      </c>
      <c r="O389" s="9" t="n">
        <v>190</v>
      </c>
      <c r="P389" s="9" t="n">
        <v>45</v>
      </c>
      <c r="Q389" s="9" t="n">
        <v>45</v>
      </c>
      <c r="R389" s="11" t="n">
        <f aca="false">MAX(テーブル3[[#This Row],[火力]],(テーブル3[[#This Row],[雷装]]/2),テーブル3[[#This Row],[航空]])</f>
        <v>246.5</v>
      </c>
      <c r="S38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389" s="12" t="n">
        <f aca="false">IF(AND(テーブル3[[#This Row],[主火力]]=テーブル3[[#This Row],[火力]],テーブル3[[#This Row],[艦種]]="駆逐"),テーブル3[[#This Row],[主火力]]*1.5,テーブル3[[#This Row],[主火力]])</f>
        <v>246.5</v>
      </c>
      <c r="U389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389" s="1" t="n">
        <f aca="false">((テーブル3[[#This Row],[主火力補正]]*4)+(テーブル3[[#This Row],[副火力補正]]*0.5))*((H389/3))/1000*VLOOKUP(E389,Sheet4!$A$2:$E$15,2,0)</f>
        <v>72.17</v>
      </c>
      <c r="W389" s="1" t="n">
        <f aca="false">(F389/IF(テーブル3[[#This Row],[装甲]]="軽",280,IF(テーブル3[[#This Row],[装甲]]="中",250,220)))*((テーブル3[[#This Row],[対空]]/400)+(K389*1.8)+(テーブル3[[#This Row],[速力]])+(Q389*0.1))*VLOOKUP(E389,Sheet4!$A$2:$E$15,3,0)/IF(OR(テーブル3[[#This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62.2485736607143</v>
      </c>
      <c r="X389" s="1" t="n">
        <f aca="false">((L389*3)+(テーブル3[[#This Row],[航空]]/15)+(O389/8)+(Q389*0.1))*VLOOKUP(E389,Sheet4!$A$2:$E$15,4,0)/12</f>
        <v>39.8541666666667</v>
      </c>
      <c r="Y389" s="1" t="n">
        <f aca="false">(((20-N389)-1)^2)/2*VLOOKUP(E389,Sheet4!$A$2:$E$15,5,0)</f>
        <v>60.5</v>
      </c>
      <c r="Z389" s="11"/>
    </row>
    <row r="390" customFormat="false" ht="33" hidden="false" customHeight="false" outlineLevel="0" collapsed="false">
      <c r="A390" s="5" t="s">
        <v>448</v>
      </c>
      <c r="B390" s="35" t="s">
        <v>357</v>
      </c>
      <c r="C390" s="35"/>
      <c r="D390" s="7" t="s">
        <v>27</v>
      </c>
      <c r="E390" s="14" t="s">
        <v>32</v>
      </c>
      <c r="F390" s="9" t="n">
        <v>1830</v>
      </c>
      <c r="G390" s="10" t="s">
        <v>33</v>
      </c>
      <c r="H390" s="9" t="n">
        <v>217</v>
      </c>
      <c r="I390" s="9" t="n">
        <v>69</v>
      </c>
      <c r="J390" s="9" t="n">
        <v>545</v>
      </c>
      <c r="K390" s="9" t="n">
        <v>190</v>
      </c>
      <c r="L390" s="9" t="n">
        <v>161</v>
      </c>
      <c r="M390" s="9" t="n">
        <v>0</v>
      </c>
      <c r="N390" s="9" t="n">
        <v>10</v>
      </c>
      <c r="O390" s="9" t="n">
        <v>200</v>
      </c>
      <c r="P390" s="9" t="n">
        <v>40</v>
      </c>
      <c r="Q390" s="9" t="n">
        <v>38</v>
      </c>
      <c r="R390" s="11" t="n">
        <f aca="false">MAX(テーブル3[[#This Row],[火力]],(テーブル3[[#This Row],[雷装]]/2),テーブル3[[#This Row],[航空]])</f>
        <v>272.5</v>
      </c>
      <c r="S39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69</v>
      </c>
      <c r="T390" s="12" t="n">
        <f aca="false">IF(AND(テーブル3[[#This Row],[主火力]]=テーブル3[[#This Row],[火力]],テーブル3[[#This Row],[艦種]]="駆逐"),テーブル3[[#This Row],[主火力]]*1.5,テーブル3[[#This Row],[主火力]])</f>
        <v>272.5</v>
      </c>
      <c r="U390" s="12" t="n">
        <f aca="false">IF(AND(テーブル3[[#This Row],[艦種]]="駆逐",テーブル3[[#This Row],[副火力]]=テーブル3[[#This Row],[火力]]),テーブル3[[#This Row],[副火力]]*1.5,テーブル3[[#This Row],[副火力]])</f>
        <v>103.5</v>
      </c>
      <c r="V390" s="1" t="n">
        <f aca="false">((テーブル3[[#This Row],[主火力補正]]*4)+(テーブル3[[#This Row],[副火力補正]]*0.5))*((H390/3))/1000*VLOOKUP(E390,Sheet4!$A$2:$E$15,2,0)</f>
        <v>82.5865833333333</v>
      </c>
      <c r="W390" s="1" t="n">
        <f aca="false">(F390/IF(テーブル3[[#This Row],[装甲]]="軽",280,IF(テーブル3[[#This Row],[装甲]]="中",250,220)))*((テーブル3[[#This Row],[対空]]/400)+(K390*1.8)+(テーブル3[[#This Row],[速力]])+(Q390*0.1))*VLOOKUP(E390,Sheet4!$A$2:$E$15,3,0)/IF(OR(テーブル3[[#This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63.1027299107143</v>
      </c>
      <c r="X390" s="1" t="n">
        <f aca="false">((L390*3)+(テーブル3[[#This Row],[航空]]/15)+(O390/8)+(Q390*0.1))*VLOOKUP(E390,Sheet4!$A$2:$E$15,4,0)/12</f>
        <v>42.65</v>
      </c>
      <c r="Y390" s="1" t="n">
        <f aca="false">(((20-N390)-1)^2)/2*VLOOKUP(E390,Sheet4!$A$2:$E$15,5,0)</f>
        <v>40.5</v>
      </c>
    </row>
    <row r="391" customFormat="false" ht="16.5" hidden="false" customHeight="false" outlineLevel="0" collapsed="false">
      <c r="A391" s="5" t="s">
        <v>449</v>
      </c>
      <c r="B391" s="35" t="s">
        <v>357</v>
      </c>
      <c r="C391" s="35"/>
      <c r="D391" s="24" t="s">
        <v>61</v>
      </c>
      <c r="E391" s="14" t="s">
        <v>32</v>
      </c>
      <c r="F391" s="9" t="n">
        <v>1937</v>
      </c>
      <c r="G391" s="10" t="s">
        <v>33</v>
      </c>
      <c r="H391" s="9" t="n">
        <v>196</v>
      </c>
      <c r="I391" s="9" t="n">
        <v>62</v>
      </c>
      <c r="J391" s="9" t="n">
        <v>509</v>
      </c>
      <c r="K391" s="9" t="n">
        <v>191</v>
      </c>
      <c r="L391" s="9" t="n">
        <v>149</v>
      </c>
      <c r="M391" s="9" t="n">
        <v>0</v>
      </c>
      <c r="N391" s="9" t="n">
        <v>8</v>
      </c>
      <c r="O391" s="9" t="n">
        <v>187</v>
      </c>
      <c r="P391" s="9" t="n">
        <v>42</v>
      </c>
      <c r="Q391" s="9" t="n">
        <v>32</v>
      </c>
      <c r="R391" s="11" t="n">
        <f aca="false">MAX(テーブル3[[#This Row],[火力]],(テーブル3[[#This Row],[雷装]]/2),テーブル3[[#This Row],[航空]])</f>
        <v>254.5</v>
      </c>
      <c r="S39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391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391" s="12" t="n">
        <f aca="false">IF(AND(テーブル3[[#This Row],[艦種]]="駆逐",テーブル3[[#This Row],[副火力]]=テーブル3[[#This Row],[火力]]),テーブル3[[#This Row],[副火力]]*1.5,テーブル3[[#This Row],[副火力]])</f>
        <v>93</v>
      </c>
      <c r="V391" s="1" t="n">
        <f aca="false">((テーブル3[[#This Row],[主火力補正]]*4)+(テーブル3[[#This Row],[副火力補正]]*0.5))*((H391/3))/1000*VLOOKUP(E391,Sheet4!$A$2:$E$15,2,0)</f>
        <v>69.5473333333333</v>
      </c>
      <c r="W391" s="1" t="n">
        <f aca="false">(F391/IF(テーブル3[[#This Row],[装甲]]="軽",280,IF(テーブル3[[#This Row],[装甲]]="中",250,220)))*((テーブル3[[#This Row],[対空]]/400)+(K391*1.8)+(テーブル3[[#This Row],[速力]])+(Q391*0.1))*VLOOKUP(E391,Sheet4!$A$2:$E$15,3,0)/IF(OR(テーブル3[[#This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67.3405832589286</v>
      </c>
      <c r="X391" s="1" t="n">
        <f aca="false">((L391*3)+(テーブル3[[#This Row],[航空]]/15)+(O391/8)+(Q391*0.1))*VLOOKUP(E391,Sheet4!$A$2:$E$15,4,0)/12</f>
        <v>39.4645833333333</v>
      </c>
      <c r="Y391" s="1" t="n">
        <f aca="false">(((20-N391)-1)^2)/2*VLOOKUP(E391,Sheet4!$A$2:$E$15,5,0)</f>
        <v>60.5</v>
      </c>
    </row>
    <row r="392" customFormat="false" ht="16.5" hidden="false" customHeight="false" outlineLevel="0" collapsed="false">
      <c r="A392" s="5" t="s">
        <v>450</v>
      </c>
      <c r="B392" s="35" t="s">
        <v>357</v>
      </c>
      <c r="C392" s="35"/>
      <c r="D392" s="24" t="s">
        <v>61</v>
      </c>
      <c r="E392" s="14" t="s">
        <v>32</v>
      </c>
      <c r="F392" s="9" t="n">
        <v>2083</v>
      </c>
      <c r="G392" s="10" t="s">
        <v>33</v>
      </c>
      <c r="H392" s="9" t="n">
        <v>201</v>
      </c>
      <c r="I392" s="9" t="n">
        <v>65</v>
      </c>
      <c r="J392" s="9" t="n">
        <v>512</v>
      </c>
      <c r="K392" s="9" t="n">
        <v>191</v>
      </c>
      <c r="L392" s="9" t="n">
        <v>150</v>
      </c>
      <c r="M392" s="9" t="n">
        <v>0</v>
      </c>
      <c r="N392" s="9" t="n">
        <v>8</v>
      </c>
      <c r="O392" s="9" t="n">
        <v>189</v>
      </c>
      <c r="P392" s="9" t="n">
        <v>42</v>
      </c>
      <c r="Q392" s="9" t="n">
        <v>34</v>
      </c>
      <c r="R392" s="11" t="n">
        <f aca="false">MAX(テーブル3[[#This Row],[火力]],(テーブル3[[#This Row],[雷装]]/2),テーブル3[[#This Row],[航空]])</f>
        <v>256</v>
      </c>
      <c r="S39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92" s="12" t="n">
        <f aca="false">IF(AND(テーブル3[[#This Row],[主火力]]=テーブル3[[#This Row],[火力]],テーブル3[[#This Row],[艦種]]="駆逐"),テーブル3[[#This Row],[主火力]]*1.5,テーブル3[[#This Row],[主火力]])</f>
        <v>256</v>
      </c>
      <c r="U392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392" s="1" t="n">
        <f aca="false">((テーブル3[[#This Row],[主火力補正]]*4)+(テーブル3[[#This Row],[副火力補正]]*0.5))*((H392/3))/1000*VLOOKUP(E392,Sheet4!$A$2:$E$15,2,0)</f>
        <v>71.87425</v>
      </c>
      <c r="W392" s="1" t="n">
        <f aca="false">(F392/IF(テーブル3[[#This Row],[装甲]]="軽",280,IF(テーブル3[[#This Row],[装甲]]="中",250,220)))*((テーブル3[[#This Row],[対空]]/400)+(K392*1.8)+(テーブル3[[#This Row],[速力]])+(Q392*0.1))*VLOOKUP(E392,Sheet4!$A$2:$E$15,3,0)/IF(OR(テーブル3[[#This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72.4539933035714</v>
      </c>
      <c r="X392" s="1" t="n">
        <f aca="false">((L392*3)+(テーブル3[[#This Row],[航空]]/15)+(O392/8)+(Q392*0.1))*VLOOKUP(E392,Sheet4!$A$2:$E$15,4,0)/12</f>
        <v>39.7520833333333</v>
      </c>
      <c r="Y392" s="1" t="n">
        <f aca="false">(((20-N392)-1)^2)/2*VLOOKUP(E392,Sheet4!$A$2:$E$15,5,0)</f>
        <v>60.5</v>
      </c>
    </row>
    <row r="393" customFormat="false" ht="16.5" hidden="false" customHeight="false" outlineLevel="0" collapsed="false">
      <c r="A393" s="22" t="s">
        <v>451</v>
      </c>
      <c r="B393" s="35" t="s">
        <v>357</v>
      </c>
      <c r="C393" s="35"/>
      <c r="D393" s="32" t="s">
        <v>130</v>
      </c>
      <c r="E393" s="14" t="s">
        <v>32</v>
      </c>
      <c r="F393" s="9" t="n">
        <v>1487</v>
      </c>
      <c r="G393" s="10" t="s">
        <v>33</v>
      </c>
      <c r="H393" s="9" t="n">
        <v>196</v>
      </c>
      <c r="I393" s="9" t="n">
        <v>59</v>
      </c>
      <c r="J393" s="9" t="n">
        <v>427</v>
      </c>
      <c r="K393" s="9" t="n">
        <v>193</v>
      </c>
      <c r="L393" s="9" t="n">
        <v>138</v>
      </c>
      <c r="M393" s="9" t="n">
        <v>0</v>
      </c>
      <c r="N393" s="9" t="n">
        <v>7</v>
      </c>
      <c r="O393" s="9" t="n">
        <v>182</v>
      </c>
      <c r="P393" s="9" t="n">
        <v>44</v>
      </c>
      <c r="Q393" s="9" t="n">
        <v>40</v>
      </c>
      <c r="R393" s="11" t="n">
        <f aca="false">MAX(テーブル3[[#This Row],[火力]],(テーブル3[[#This Row],[雷装]]/2),テーブル3[[#This Row],[航空]])</f>
        <v>213.5</v>
      </c>
      <c r="S39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93" s="12" t="n">
        <f aca="false">IF(AND(テーブル3[[#This Row],[主火力]]=テーブル3[[#This Row],[火力]],テーブル3[[#This Row],[艦種]]="駆逐"),テーブル3[[#This Row],[主火力]]*1.5,テーブル3[[#This Row],[主火力]])</f>
        <v>213.5</v>
      </c>
      <c r="U393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393" s="1" t="n">
        <f aca="false">((テーブル3[[#This Row],[主火力補正]]*4)+(テーブル3[[#This Row],[副火力補正]]*0.5))*((H393/3))/1000*VLOOKUP(E393,Sheet4!$A$2:$E$15,2,0)</f>
        <v>58.6856666666667</v>
      </c>
      <c r="W393" s="1" t="n">
        <f aca="false">(F393/IF(テーブル3[[#This Row],[装甲]]="軽",280,IF(テーブル3[[#This Row],[装甲]]="中",250,220)))*((テーブル3[[#This Row],[対空]]/400)+(K393*1.8)+(テーブル3[[#This Row],[速力]])+(Q393*0.1))*VLOOKUP(E393,Sheet4!$A$2:$E$15,3,0)/IF(OR(テーブル3[[#This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52.542215625</v>
      </c>
      <c r="X393" s="1" t="n">
        <f aca="false">((L393*3)+(テーブル3[[#This Row],[航空]]/15)+(O393/8)+(Q393*0.1))*VLOOKUP(E393,Sheet4!$A$2:$E$15,4,0)/12</f>
        <v>36.7291666666667</v>
      </c>
      <c r="Y393" s="1" t="n">
        <f aca="false">(((20-N393)-1)^2)/2*VLOOKUP(E393,Sheet4!$A$2:$E$15,5,0)</f>
        <v>72</v>
      </c>
    </row>
    <row r="394" customFormat="false" ht="16.5" hidden="false" customHeight="false" outlineLevel="0" collapsed="false">
      <c r="A394" s="22" t="s">
        <v>452</v>
      </c>
      <c r="B394" s="35" t="s">
        <v>357</v>
      </c>
      <c r="C394" s="35"/>
      <c r="D394" s="13" t="s">
        <v>31</v>
      </c>
      <c r="E394" s="14" t="s">
        <v>32</v>
      </c>
      <c r="F394" s="9" t="n">
        <v>1763</v>
      </c>
      <c r="G394" s="10" t="s">
        <v>33</v>
      </c>
      <c r="H394" s="9" t="n">
        <v>212</v>
      </c>
      <c r="I394" s="9" t="n">
        <v>65</v>
      </c>
      <c r="J394" s="9" t="n">
        <v>524</v>
      </c>
      <c r="K394" s="9" t="n">
        <v>190</v>
      </c>
      <c r="L394" s="9" t="n">
        <v>150</v>
      </c>
      <c r="M394" s="9" t="n">
        <v>0</v>
      </c>
      <c r="N394" s="9" t="n">
        <v>9</v>
      </c>
      <c r="O394" s="9" t="n">
        <v>181</v>
      </c>
      <c r="P394" s="9" t="n">
        <v>40</v>
      </c>
      <c r="Q394" s="9" t="n">
        <v>84</v>
      </c>
      <c r="R394" s="11" t="n">
        <f aca="false">MAX(テーブル3[[#This Row],[火力]],(テーブル3[[#This Row],[雷装]]/2),テーブル3[[#This Row],[航空]])</f>
        <v>262</v>
      </c>
      <c r="S39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394" s="12" t="n">
        <f aca="false">IF(AND(テーブル3[[#This Row],[主火力]]=テーブル3[[#This Row],[火力]],テーブル3[[#This Row],[艦種]]="駆逐"),テーブル3[[#This Row],[主火力]]*1.5,テーブル3[[#This Row],[主火力]])</f>
        <v>262</v>
      </c>
      <c r="U394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394" s="1" t="n">
        <f aca="false">((テーブル3[[#This Row],[主火力補正]]*4)+(テーブル3[[#This Row],[副火力補正]]*0.5))*((H394/3))/1000*VLOOKUP(E394,Sheet4!$A$2:$E$15,2,0)</f>
        <v>77.5036666666667</v>
      </c>
      <c r="W394" s="1" t="n">
        <f aca="false">(F394/IF(テーブル3[[#This Row],[装甲]]="軽",280,IF(テーブル3[[#This Row],[装甲]]="中",250,220)))*((テーブル3[[#This Row],[対空]]/400)+(K394*1.8)+(テーブル3[[#This Row],[速力]])+(Q394*0.1))*VLOOKUP(E394,Sheet4!$A$2:$E$15,3,0)/IF(OR(テーブル3[[#This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61.512171875</v>
      </c>
      <c r="X394" s="1" t="n">
        <f aca="false">((L394*3)+(テーブル3[[#This Row],[航空]]/15)+(O394/8)+(Q394*0.1))*VLOOKUP(E394,Sheet4!$A$2:$E$15,4,0)/12</f>
        <v>40.0854166666667</v>
      </c>
      <c r="Y394" s="1" t="n">
        <f aca="false">(((20-N394)-1)^2)/2*VLOOKUP(E394,Sheet4!$A$2:$E$15,5,0)</f>
        <v>50</v>
      </c>
    </row>
    <row r="395" customFormat="false" ht="16.5" hidden="false" customHeight="false" outlineLevel="0" collapsed="false">
      <c r="A395" s="22" t="s">
        <v>453</v>
      </c>
      <c r="B395" s="35" t="s">
        <v>357</v>
      </c>
      <c r="C395" s="35"/>
      <c r="D395" s="24" t="s">
        <v>61</v>
      </c>
      <c r="E395" s="14" t="s">
        <v>32</v>
      </c>
      <c r="F395" s="9" t="n">
        <v>1770</v>
      </c>
      <c r="G395" s="10" t="s">
        <v>33</v>
      </c>
      <c r="H395" s="9" t="n">
        <v>196</v>
      </c>
      <c r="I395" s="9" t="n">
        <v>59</v>
      </c>
      <c r="J395" s="9" t="n">
        <v>478</v>
      </c>
      <c r="K395" s="9" t="n">
        <v>192</v>
      </c>
      <c r="L395" s="9" t="n">
        <v>145</v>
      </c>
      <c r="M395" s="9" t="n">
        <v>0</v>
      </c>
      <c r="N395" s="9" t="n">
        <v>8</v>
      </c>
      <c r="O395" s="9" t="n">
        <v>189</v>
      </c>
      <c r="P395" s="9" t="n">
        <v>43</v>
      </c>
      <c r="Q395" s="9" t="n">
        <v>36</v>
      </c>
      <c r="R395" s="11" t="n">
        <f aca="false">MAX(テーブル3[[#This Row],[火力]],(テーブル3[[#This Row],[雷装]]/2),テーブル3[[#This Row],[航空]])</f>
        <v>239</v>
      </c>
      <c r="S39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95" s="12" t="n">
        <f aca="false">IF(AND(テーブル3[[#This Row],[主火力]]=テーブル3[[#This Row],[火力]],テーブル3[[#This Row],[艦種]]="駆逐"),テーブル3[[#This Row],[主火力]]*1.5,テーブル3[[#This Row],[主火力]])</f>
        <v>239</v>
      </c>
      <c r="U395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395" s="1" t="n">
        <f aca="false">((テーブル3[[#This Row],[主火力補正]]*4)+(テーブル3[[#This Row],[副火力補正]]*0.5))*((H395/3))/1000*VLOOKUP(E395,Sheet4!$A$2:$E$15,2,0)</f>
        <v>65.3496666666667</v>
      </c>
      <c r="W395" s="1" t="n">
        <f aca="false">(F395/IF(テーブル3[[#This Row],[装甲]]="軽",280,IF(テーブル3[[#This Row],[装甲]]="中",250,220)))*((テーブル3[[#This Row],[対空]]/400)+(K395*1.8)+(テーブル3[[#This Row],[速力]])+(Q395*0.1))*VLOOKUP(E395,Sheet4!$A$2:$E$15,3,0)/IF(OR(テーブル3[[#This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62.0388950892857</v>
      </c>
      <c r="X395" s="1" t="n">
        <f aca="false">((L395*3)+(テーブル3[[#This Row],[航空]]/15)+(O395/8)+(Q395*0.1))*VLOOKUP(E395,Sheet4!$A$2:$E$15,4,0)/12</f>
        <v>38.51875</v>
      </c>
      <c r="Y395" s="1" t="n">
        <f aca="false">(((20-N395)-1)^2)/2*VLOOKUP(E395,Sheet4!$A$2:$E$15,5,0)</f>
        <v>60.5</v>
      </c>
    </row>
    <row r="396" customFormat="false" ht="16.5" hidden="false" customHeight="false" outlineLevel="0" collapsed="false">
      <c r="A396" s="5" t="s">
        <v>454</v>
      </c>
      <c r="B396" s="35" t="s">
        <v>357</v>
      </c>
      <c r="C396" s="35"/>
      <c r="D396" s="13" t="s">
        <v>31</v>
      </c>
      <c r="E396" s="14" t="s">
        <v>32</v>
      </c>
      <c r="F396" s="9" t="n">
        <v>2445</v>
      </c>
      <c r="G396" s="10" t="s">
        <v>33</v>
      </c>
      <c r="H396" s="9" t="n">
        <v>210</v>
      </c>
      <c r="I396" s="9" t="n">
        <v>74</v>
      </c>
      <c r="J396" s="9" t="n">
        <v>363</v>
      </c>
      <c r="K396" s="9" t="n">
        <v>179</v>
      </c>
      <c r="L396" s="9" t="n">
        <v>194</v>
      </c>
      <c r="M396" s="9" t="n">
        <v>0</v>
      </c>
      <c r="N396" s="9" t="n">
        <v>9</v>
      </c>
      <c r="O396" s="9" t="n">
        <v>207</v>
      </c>
      <c r="P396" s="9" t="n">
        <v>39</v>
      </c>
      <c r="Q396" s="9" t="n">
        <v>61</v>
      </c>
      <c r="R396" s="11" t="n">
        <f aca="false">MAX(テーブル3[[#This Row],[火力]],(テーブル3[[#This Row],[雷装]]/2),テーブル3[[#This Row],[航空]])</f>
        <v>181.5</v>
      </c>
      <c r="S39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74</v>
      </c>
      <c r="T396" s="12" t="n">
        <f aca="false">IF(AND(テーブル3[[#This Row],[主火力]]=テーブル3[[#This Row],[火力]],テーブル3[[#This Row],[艦種]]="駆逐"),テーブル3[[#This Row],[主火力]]*1.5,テーブル3[[#This Row],[主火力]])</f>
        <v>181.5</v>
      </c>
      <c r="U396" s="12" t="n">
        <f aca="false">IF(AND(テーブル3[[#This Row],[艦種]]="駆逐",テーブル3[[#This Row],[副火力]]=テーブル3[[#This Row],[火力]]),テーブル3[[#This Row],[副火力]]*1.5,テーブル3[[#This Row],[副火力]])</f>
        <v>111</v>
      </c>
      <c r="V396" s="1" t="n">
        <f aca="false">((テーブル3[[#This Row],[主火力補正]]*4)+(テーブル3[[#This Row],[副火力補正]]*0.5))*((H396/3))/1000*VLOOKUP(E396,Sheet4!$A$2:$E$15,2,0)</f>
        <v>54.705</v>
      </c>
      <c r="W396" s="1" t="n">
        <f aca="false">(F396/IF(テーブル3[[#This Row],[装甲]]="軽",280,IF(テーブル3[[#This Row],[装甲]]="中",250,220)))*((テーブル3[[#This Row],[対空]]/400)+(K396*1.8)+(テーブル3[[#This Row],[速力]])+(Q396*0.1))*VLOOKUP(E396,Sheet4!$A$2:$E$15,3,0)/IF(OR(テーブル3[[#This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80.2887790178572</v>
      </c>
      <c r="X396" s="1" t="n">
        <f aca="false">((L396*3)+(テーブル3[[#This Row],[航空]]/15)+(O396/8)+(Q396*0.1))*VLOOKUP(E396,Sheet4!$A$2:$E$15,4,0)/12</f>
        <v>51.1645833333333</v>
      </c>
      <c r="Y396" s="1" t="n">
        <f aca="false">(((20-N396)-1)^2)/2*VLOOKUP(E396,Sheet4!$A$2:$E$15,5,0)</f>
        <v>50</v>
      </c>
    </row>
    <row r="397" customFormat="false" ht="16.5" hidden="false" customHeight="false" outlineLevel="0" collapsed="false">
      <c r="A397" s="22" t="s">
        <v>455</v>
      </c>
      <c r="B397" s="35" t="s">
        <v>357</v>
      </c>
      <c r="C397" s="35"/>
      <c r="D397" s="24" t="s">
        <v>61</v>
      </c>
      <c r="E397" s="14" t="s">
        <v>32</v>
      </c>
      <c r="F397" s="9" t="n">
        <v>1773</v>
      </c>
      <c r="G397" s="10" t="s">
        <v>33</v>
      </c>
      <c r="H397" s="9" t="n">
        <v>196</v>
      </c>
      <c r="I397" s="9" t="n">
        <v>59</v>
      </c>
      <c r="J397" s="9" t="n">
        <v>478</v>
      </c>
      <c r="K397" s="9" t="n">
        <v>192</v>
      </c>
      <c r="L397" s="9" t="n">
        <v>145</v>
      </c>
      <c r="M397" s="9" t="n">
        <v>0</v>
      </c>
      <c r="N397" s="9" t="n">
        <v>8</v>
      </c>
      <c r="O397" s="9" t="n">
        <v>189</v>
      </c>
      <c r="P397" s="9" t="n">
        <v>43</v>
      </c>
      <c r="Q397" s="9" t="n">
        <v>45</v>
      </c>
      <c r="R397" s="11" t="n">
        <f aca="false">MAX(テーブル3[[#This Row],[火力]],(テーブル3[[#This Row],[雷装]]/2),テーブル3[[#This Row],[航空]])</f>
        <v>239</v>
      </c>
      <c r="S39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97" s="12" t="n">
        <f aca="false">IF(AND(テーブル3[[#This Row],[主火力]]=テーブル3[[#This Row],[火力]],テーブル3[[#This Row],[艦種]]="駆逐"),テーブル3[[#This Row],[主火力]]*1.5,テーブル3[[#This Row],[主火力]])</f>
        <v>239</v>
      </c>
      <c r="U397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397" s="1" t="n">
        <f aca="false">((テーブル3[[#This Row],[主火力補正]]*4)+(テーブル3[[#This Row],[副火力補正]]*0.5))*((H397/3))/1000*VLOOKUP(E397,Sheet4!$A$2:$E$15,2,0)</f>
        <v>65.3496666666667</v>
      </c>
      <c r="W397" s="1" t="n">
        <f aca="false">(F397/IF(テーブル3[[#This Row],[装甲]]="軽",280,IF(テーブル3[[#This Row],[装甲]]="中",250,220)))*((テーブル3[[#This Row],[対空]]/400)+(K397*1.8)+(テーブル3[[#This Row],[速力]])+(Q397*0.1))*VLOOKUP(E397,Sheet4!$A$2:$E$15,3,0)/IF(OR(テーブル3[[#This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62.2865189732143</v>
      </c>
      <c r="X397" s="1" t="n">
        <f aca="false">((L397*3)+(テーブル3[[#This Row],[航空]]/15)+(O397/8)+(Q397*0.1))*VLOOKUP(E397,Sheet4!$A$2:$E$15,4,0)/12</f>
        <v>38.59375</v>
      </c>
      <c r="Y397" s="1" t="n">
        <f aca="false">(((20-N397)-1)^2)/2*VLOOKUP(E397,Sheet4!$A$2:$E$15,5,0)</f>
        <v>60.5</v>
      </c>
      <c r="Z397" s="11"/>
    </row>
    <row r="398" customFormat="false" ht="16.5" hidden="false" customHeight="false" outlineLevel="0" collapsed="false">
      <c r="A398" s="22" t="s">
        <v>456</v>
      </c>
      <c r="B398" s="35" t="s">
        <v>357</v>
      </c>
      <c r="C398" s="35"/>
      <c r="D398" s="24" t="s">
        <v>61</v>
      </c>
      <c r="E398" s="14" t="s">
        <v>32</v>
      </c>
      <c r="F398" s="9" t="n">
        <v>1773</v>
      </c>
      <c r="G398" s="10" t="s">
        <v>33</v>
      </c>
      <c r="H398" s="9" t="n">
        <v>196</v>
      </c>
      <c r="I398" s="9" t="n">
        <v>59</v>
      </c>
      <c r="J398" s="9" t="n">
        <v>478</v>
      </c>
      <c r="K398" s="9" t="n">
        <v>192</v>
      </c>
      <c r="L398" s="9" t="n">
        <v>145</v>
      </c>
      <c r="M398" s="9" t="n">
        <v>0</v>
      </c>
      <c r="N398" s="9" t="n">
        <v>8</v>
      </c>
      <c r="O398" s="9" t="n">
        <v>189</v>
      </c>
      <c r="P398" s="9" t="n">
        <v>43</v>
      </c>
      <c r="Q398" s="9" t="n">
        <v>51</v>
      </c>
      <c r="R398" s="11" t="n">
        <f aca="false">MAX(テーブル3[[#This Row],[火力]],(テーブル3[[#This Row],[雷装]]/2),テーブル3[[#This Row],[航空]])</f>
        <v>239</v>
      </c>
      <c r="S39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398" s="12" t="n">
        <f aca="false">IF(AND(テーブル3[[#This Row],[主火力]]=テーブル3[[#This Row],[火力]],テーブル3[[#This Row],[艦種]]="駆逐"),テーブル3[[#This Row],[主火力]]*1.5,テーブル3[[#This Row],[主火力]])</f>
        <v>239</v>
      </c>
      <c r="U398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398" s="1" t="n">
        <f aca="false">((テーブル3[[#This Row],[主火力補正]]*4)+(テーブル3[[#This Row],[副火力補正]]*0.5))*((H398/3))/1000*VLOOKUP(E398,Sheet4!$A$2:$E$15,2,0)</f>
        <v>65.3496666666667</v>
      </c>
      <c r="W398" s="1" t="n">
        <f aca="false">(F398/IF(テーブル3[[#This Row],[装甲]]="軽",280,IF(テーブル3[[#This Row],[装甲]]="中",250,220)))*((テーブル3[[#This Row],[対空]]/400)+(K398*1.8)+(テーブル3[[#This Row],[速力]])+(Q398*0.1))*VLOOKUP(E398,Sheet4!$A$2:$E$15,3,0)/IF(OR(テーブル3[[#This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62.3815011160714</v>
      </c>
      <c r="X398" s="1" t="n">
        <f aca="false">((L398*3)+(テーブル3[[#This Row],[航空]]/15)+(O398/8)+(Q398*0.1))*VLOOKUP(E398,Sheet4!$A$2:$E$15,4,0)/12</f>
        <v>38.64375</v>
      </c>
      <c r="Y398" s="1" t="n">
        <f aca="false">(((20-N398)-1)^2)/2*VLOOKUP(E398,Sheet4!$A$2:$E$15,5,0)</f>
        <v>60.5</v>
      </c>
    </row>
    <row r="399" customFormat="false" ht="16.5" hidden="false" customHeight="false" outlineLevel="0" collapsed="false">
      <c r="A399" s="5" t="s">
        <v>457</v>
      </c>
      <c r="B399" s="35" t="s">
        <v>357</v>
      </c>
      <c r="C399" s="35"/>
      <c r="D399" s="13" t="s">
        <v>31</v>
      </c>
      <c r="E399" s="14" t="s">
        <v>32</v>
      </c>
      <c r="F399" s="9" t="n">
        <v>2445</v>
      </c>
      <c r="G399" s="10" t="s">
        <v>33</v>
      </c>
      <c r="H399" s="9" t="n">
        <v>210</v>
      </c>
      <c r="I399" s="9" t="n">
        <v>74</v>
      </c>
      <c r="J399" s="9" t="n">
        <v>363</v>
      </c>
      <c r="K399" s="9" t="n">
        <v>179</v>
      </c>
      <c r="L399" s="9" t="n">
        <v>199</v>
      </c>
      <c r="M399" s="9" t="n">
        <v>0</v>
      </c>
      <c r="N399" s="9" t="n">
        <v>9</v>
      </c>
      <c r="O399" s="9" t="n">
        <v>200</v>
      </c>
      <c r="P399" s="9" t="n">
        <v>39</v>
      </c>
      <c r="Q399" s="9" t="n">
        <v>61</v>
      </c>
      <c r="R399" s="11" t="n">
        <f aca="false">MAX(テーブル3[[#This Row],[火力]],(テーブル3[[#This Row],[雷装]]/2),テーブル3[[#This Row],[航空]])</f>
        <v>181.5</v>
      </c>
      <c r="S39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74</v>
      </c>
      <c r="T399" s="12" t="n">
        <f aca="false">IF(AND(テーブル3[[#This Row],[主火力]]=テーブル3[[#This Row],[火力]],テーブル3[[#This Row],[艦種]]="駆逐"),テーブル3[[#This Row],[主火力]]*1.5,テーブル3[[#This Row],[主火力]])</f>
        <v>181.5</v>
      </c>
      <c r="U399" s="12" t="n">
        <f aca="false">IF(AND(テーブル3[[#This Row],[艦種]]="駆逐",テーブル3[[#This Row],[副火力]]=テーブル3[[#This Row],[火力]]),テーブル3[[#This Row],[副火力]]*1.5,テーブル3[[#This Row],[副火力]])</f>
        <v>111</v>
      </c>
      <c r="V399" s="1" t="n">
        <f aca="false">((テーブル3[[#This Row],[主火力補正]]*4)+(テーブル3[[#This Row],[副火力補正]]*0.5))*((H399/3))/1000*VLOOKUP(E399,Sheet4!$A$2:$E$15,2,0)</f>
        <v>54.705</v>
      </c>
      <c r="W399" s="1" t="n">
        <f aca="false">(F399/IF(テーブル3[[#This Row],[装甲]]="軽",280,IF(テーブル3[[#This Row],[装甲]]="中",250,220)))*((テーブル3[[#This Row],[対空]]/400)+(K399*1.8)+(テーブル3[[#This Row],[速力]])+(Q399*0.1))*VLOOKUP(E399,Sheet4!$A$2:$E$15,3,0)/IF(OR(テーブル3[[#This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80.2915078125</v>
      </c>
      <c r="X399" s="1" t="n">
        <f aca="false">((L399*3)+(テーブル3[[#This Row],[航空]]/15)+(O399/8)+(Q399*0.1))*VLOOKUP(E399,Sheet4!$A$2:$E$15,4,0)/12</f>
        <v>52.3416666666667</v>
      </c>
      <c r="Y399" s="1" t="n">
        <f aca="false">(((20-N399)-1)^2)/2*VLOOKUP(E399,Sheet4!$A$2:$E$15,5,0)</f>
        <v>50</v>
      </c>
    </row>
    <row r="400" customFormat="false" ht="16.5" hidden="false" customHeight="false" outlineLevel="0" collapsed="false">
      <c r="A400" s="22" t="s">
        <v>458</v>
      </c>
      <c r="B400" s="35" t="s">
        <v>357</v>
      </c>
      <c r="C400" s="35"/>
      <c r="D400" s="24" t="s">
        <v>61</v>
      </c>
      <c r="E400" s="14" t="s">
        <v>32</v>
      </c>
      <c r="F400" s="9" t="n">
        <v>1561</v>
      </c>
      <c r="G400" s="10" t="s">
        <v>33</v>
      </c>
      <c r="H400" s="9" t="n">
        <v>203</v>
      </c>
      <c r="I400" s="9" t="n">
        <v>59</v>
      </c>
      <c r="J400" s="9" t="n">
        <v>404</v>
      </c>
      <c r="K400" s="9" t="n">
        <v>190</v>
      </c>
      <c r="L400" s="9" t="n">
        <v>130</v>
      </c>
      <c r="M400" s="9" t="n">
        <v>0</v>
      </c>
      <c r="N400" s="9" t="n">
        <v>7</v>
      </c>
      <c r="O400" s="9" t="n">
        <v>186</v>
      </c>
      <c r="P400" s="9" t="n">
        <v>44</v>
      </c>
      <c r="Q400" s="9" t="n">
        <v>45</v>
      </c>
      <c r="R400" s="11" t="n">
        <f aca="false">MAX(テーブル3[[#This Row],[火力]],(テーブル3[[#This Row],[雷装]]/2),テーブル3[[#This Row],[航空]])</f>
        <v>202</v>
      </c>
      <c r="S40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00" s="12" t="n">
        <f aca="false">IF(AND(テーブル3[[#This Row],[主火力]]=テーブル3[[#This Row],[火力]],テーブル3[[#This Row],[艦種]]="駆逐"),テーブル3[[#This Row],[主火力]]*1.5,テーブル3[[#This Row],[主火力]])</f>
        <v>202</v>
      </c>
      <c r="U400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00" s="1" t="n">
        <f aca="false">((テーブル3[[#This Row],[主火力補正]]*4)+(テーブル3[[#This Row],[副火力補正]]*0.5))*((H400/3))/1000*VLOOKUP(E400,Sheet4!$A$2:$E$15,2,0)</f>
        <v>57.6689166666667</v>
      </c>
      <c r="W400" s="1" t="n">
        <f aca="false">(F400/IF(テーブル3[[#This Row],[装甲]]="軽",280,IF(テーブル3[[#This Row],[装甲]]="中",250,220)))*((テーブル3[[#This Row],[対空]]/400)+(K400*1.8)+(テーブル3[[#This Row],[速力]])+(Q400*0.1))*VLOOKUP(E400,Sheet4!$A$2:$E$15,3,0)/IF(OR(テーブル3[[#This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54.471234375</v>
      </c>
      <c r="X400" s="1" t="n">
        <f aca="false">((L400*3)+(テーブル3[[#This Row],[航空]]/15)+(O400/8)+(Q400*0.1))*VLOOKUP(E400,Sheet4!$A$2:$E$15,4,0)/12</f>
        <v>34.8125</v>
      </c>
      <c r="Y400" s="1" t="n">
        <f aca="false">(((20-N400)-1)^2)/2*VLOOKUP(E400,Sheet4!$A$2:$E$15,5,0)</f>
        <v>72</v>
      </c>
      <c r="Z400" s="11"/>
    </row>
    <row r="401" customFormat="false" ht="16.5" hidden="false" customHeight="false" outlineLevel="0" collapsed="false">
      <c r="A401" s="22" t="s">
        <v>459</v>
      </c>
      <c r="B401" s="35" t="s">
        <v>357</v>
      </c>
      <c r="C401" s="35"/>
      <c r="D401" s="13" t="s">
        <v>31</v>
      </c>
      <c r="E401" s="14" t="s">
        <v>32</v>
      </c>
      <c r="F401" s="9" t="n">
        <v>2445</v>
      </c>
      <c r="G401" s="10" t="s">
        <v>33</v>
      </c>
      <c r="H401" s="9" t="n">
        <v>210</v>
      </c>
      <c r="I401" s="9" t="n">
        <v>76</v>
      </c>
      <c r="J401" s="9" t="n">
        <v>370</v>
      </c>
      <c r="K401" s="9" t="n">
        <v>179</v>
      </c>
      <c r="L401" s="9" t="n">
        <v>193</v>
      </c>
      <c r="M401" s="9" t="n">
        <v>0</v>
      </c>
      <c r="N401" s="9" t="n">
        <v>9</v>
      </c>
      <c r="O401" s="9" t="n">
        <v>200</v>
      </c>
      <c r="P401" s="9" t="n">
        <v>39</v>
      </c>
      <c r="Q401" s="9" t="n">
        <v>32</v>
      </c>
      <c r="R401" s="11" t="n">
        <f aca="false">MAX(テーブル3[[#This Row],[火力]],(テーブル3[[#This Row],[雷装]]/2),テーブル3[[#This Row],[航空]])</f>
        <v>185</v>
      </c>
      <c r="S40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76</v>
      </c>
      <c r="T401" s="12" t="n">
        <f aca="false">IF(AND(テーブル3[[#This Row],[主火力]]=テーブル3[[#This Row],[火力]],テーブル3[[#This Row],[艦種]]="駆逐"),テーブル3[[#This Row],[主火力]]*1.5,テーブル3[[#This Row],[主火力]])</f>
        <v>185</v>
      </c>
      <c r="U401" s="12" t="n">
        <f aca="false">IF(AND(テーブル3[[#This Row],[艦種]]="駆逐",テーブル3[[#This Row],[副火力]]=テーブル3[[#This Row],[火力]]),テーブル3[[#This Row],[副火力]]*1.5,テーブル3[[#This Row],[副火力]])</f>
        <v>114</v>
      </c>
      <c r="V401" s="1" t="n">
        <f aca="false">((テーブル3[[#This Row],[主火力補正]]*4)+(テーブル3[[#This Row],[副火力補正]]*0.5))*((H401/3))/1000*VLOOKUP(E401,Sheet4!$A$2:$E$15,2,0)</f>
        <v>55.79</v>
      </c>
      <c r="W401" s="1" t="n">
        <f aca="false">(F401/IF(テーブル3[[#This Row],[装甲]]="軽",280,IF(テーブル3[[#This Row],[装甲]]="中",250,220)))*((テーブル3[[#This Row],[対空]]/400)+(K401*1.8)+(テーブル3[[#This Row],[速力]])+(Q401*0.1))*VLOOKUP(E401,Sheet4!$A$2:$E$15,3,0)/IF(OR(テーブル3[[#This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79.6551529017857</v>
      </c>
      <c r="X401" s="1" t="n">
        <f aca="false">((L401*3)+(テーブル3[[#This Row],[航空]]/15)+(O401/8)+(Q401*0.1))*VLOOKUP(E401,Sheet4!$A$2:$E$15,4,0)/12</f>
        <v>50.6</v>
      </c>
      <c r="Y401" s="1" t="n">
        <f aca="false">(((20-N401)-1)^2)/2*VLOOKUP(E401,Sheet4!$A$2:$E$15,5,0)</f>
        <v>50</v>
      </c>
    </row>
    <row r="402" customFormat="false" ht="16.5" hidden="false" customHeight="false" outlineLevel="0" collapsed="false">
      <c r="A402" s="22" t="s">
        <v>460</v>
      </c>
      <c r="B402" s="35" t="s">
        <v>357</v>
      </c>
      <c r="C402" s="35"/>
      <c r="D402" s="24" t="s">
        <v>61</v>
      </c>
      <c r="E402" s="14" t="s">
        <v>32</v>
      </c>
      <c r="F402" s="9" t="n">
        <v>1561</v>
      </c>
      <c r="G402" s="10" t="s">
        <v>33</v>
      </c>
      <c r="H402" s="9" t="n">
        <v>209</v>
      </c>
      <c r="I402" s="9" t="n">
        <v>60</v>
      </c>
      <c r="J402" s="9" t="n">
        <v>404</v>
      </c>
      <c r="K402" s="9" t="n">
        <v>193</v>
      </c>
      <c r="L402" s="9" t="n">
        <v>139</v>
      </c>
      <c r="M402" s="9" t="n">
        <v>0</v>
      </c>
      <c r="N402" s="9" t="n">
        <v>7</v>
      </c>
      <c r="O402" s="9" t="n">
        <v>202</v>
      </c>
      <c r="P402" s="9" t="n">
        <v>44</v>
      </c>
      <c r="Q402" s="9" t="n">
        <v>86</v>
      </c>
      <c r="R402" s="11" t="n">
        <f aca="false">MAX(テーブル3[[#This Row],[火力]],(テーブル3[[#This Row],[雷装]]/2),テーブル3[[#This Row],[航空]])</f>
        <v>202</v>
      </c>
      <c r="S40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02" s="12" t="n">
        <f aca="false">IF(AND(テーブル3[[#This Row],[主火力]]=テーブル3[[#This Row],[火力]],テーブル3[[#This Row],[艦種]]="駆逐"),テーブル3[[#This Row],[主火力]]*1.5,テーブル3[[#This Row],[主火力]])</f>
        <v>202</v>
      </c>
      <c r="U402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02" s="1" t="n">
        <f aca="false">((テーブル3[[#This Row],[主火力補正]]*4)+(テーブル3[[#This Row],[副火力補正]]*0.5))*((H402/3))/1000*VLOOKUP(E402,Sheet4!$A$2:$E$15,2,0)</f>
        <v>59.4256666666667</v>
      </c>
      <c r="W402" s="1" t="n">
        <f aca="false">(F402/IF(テーブル3[[#This Row],[装甲]]="軽",280,IF(テーブル3[[#This Row],[装甲]]="中",250,220)))*((テーブル3[[#This Row],[対空]]/400)+(K402*1.8)+(テーブル3[[#This Row],[速力]])+(Q402*0.1))*VLOOKUP(E402,Sheet4!$A$2:$E$15,3,0)/IF(OR(テーブル3[[#This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55.7984328125</v>
      </c>
      <c r="X402" s="1" t="n">
        <f aca="false">((L402*3)+(テーブル3[[#This Row],[航空]]/15)+(O402/8)+(Q402*0.1))*VLOOKUP(E402,Sheet4!$A$2:$E$15,4,0)/12</f>
        <v>37.5708333333333</v>
      </c>
      <c r="Y402" s="1" t="n">
        <f aca="false">(((20-N402)-1)^2)/2*VLOOKUP(E402,Sheet4!$A$2:$E$15,5,0)</f>
        <v>72</v>
      </c>
      <c r="Z402" s="11"/>
    </row>
    <row r="403" customFormat="false" ht="16.5" hidden="false" customHeight="false" outlineLevel="0" collapsed="false">
      <c r="A403" s="5" t="s">
        <v>461</v>
      </c>
      <c r="B403" s="35" t="s">
        <v>357</v>
      </c>
      <c r="C403" s="35"/>
      <c r="D403" s="24" t="s">
        <v>61</v>
      </c>
      <c r="E403" s="14" t="s">
        <v>32</v>
      </c>
      <c r="F403" s="9" t="n">
        <v>2083</v>
      </c>
      <c r="G403" s="10" t="s">
        <v>33</v>
      </c>
      <c r="H403" s="9" t="n">
        <v>201</v>
      </c>
      <c r="I403" s="9" t="n">
        <v>65</v>
      </c>
      <c r="J403" s="9" t="n">
        <v>512</v>
      </c>
      <c r="K403" s="9" t="n">
        <v>191</v>
      </c>
      <c r="L403" s="9" t="n">
        <v>150</v>
      </c>
      <c r="M403" s="9" t="n">
        <v>0</v>
      </c>
      <c r="N403" s="9" t="n">
        <v>8</v>
      </c>
      <c r="O403" s="9" t="n">
        <v>189</v>
      </c>
      <c r="P403" s="9" t="n">
        <v>42</v>
      </c>
      <c r="Q403" s="9" t="n">
        <v>34</v>
      </c>
      <c r="R403" s="11" t="n">
        <f aca="false">MAX(テーブル3[[#This Row],[火力]],(テーブル3[[#This Row],[雷装]]/2),テーブル3[[#This Row],[航空]])</f>
        <v>256</v>
      </c>
      <c r="S40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03" s="12" t="n">
        <f aca="false">IF(AND(テーブル3[[#This Row],[主火力]]=テーブル3[[#This Row],[火力]],テーブル3[[#This Row],[艦種]]="駆逐"),テーブル3[[#This Row],[主火力]]*1.5,テーブル3[[#This Row],[主火力]])</f>
        <v>256</v>
      </c>
      <c r="U403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03" s="1" t="n">
        <f aca="false">((テーブル3[[#This Row],[主火力補正]]*4)+(テーブル3[[#This Row],[副火力補正]]*0.5))*((H403/3))/1000*VLOOKUP(E403,Sheet4!$A$2:$E$15,2,0)</f>
        <v>71.87425</v>
      </c>
      <c r="W403" s="1" t="n">
        <f aca="false">(F403/IF(テーブル3[[#This Row],[装甲]]="軽",280,IF(テーブル3[[#This Row],[装甲]]="中",250,220)))*((テーブル3[[#This Row],[対空]]/400)+(K403*1.8)+(テーブル3[[#This Row],[速力]])+(Q403*0.1))*VLOOKUP(E403,Sheet4!$A$2:$E$15,3,0)/IF(OR(テーブル3[[#This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72.4539933035714</v>
      </c>
      <c r="X403" s="1" t="n">
        <f aca="false">((L403*3)+(テーブル3[[#This Row],[航空]]/15)+(O403/8)+(Q403*0.1))*VLOOKUP(E403,Sheet4!$A$2:$E$15,4,0)/12</f>
        <v>39.7520833333333</v>
      </c>
      <c r="Y403" s="1" t="n">
        <f aca="false">(((20-N403)-1)^2)/2*VLOOKUP(E403,Sheet4!$A$2:$E$15,5,0)</f>
        <v>60.5</v>
      </c>
      <c r="Z403" s="11"/>
    </row>
    <row r="404" customFormat="false" ht="16.5" hidden="false" customHeight="false" outlineLevel="0" collapsed="false">
      <c r="A404" s="22" t="s">
        <v>462</v>
      </c>
      <c r="B404" s="35" t="s">
        <v>357</v>
      </c>
      <c r="C404" s="35"/>
      <c r="D404" s="13" t="s">
        <v>31</v>
      </c>
      <c r="E404" s="14" t="s">
        <v>32</v>
      </c>
      <c r="F404" s="9" t="n">
        <v>1798</v>
      </c>
      <c r="G404" s="10" t="s">
        <v>33</v>
      </c>
      <c r="H404" s="9" t="n">
        <v>213</v>
      </c>
      <c r="I404" s="9" t="n">
        <v>62</v>
      </c>
      <c r="J404" s="9" t="n">
        <v>508</v>
      </c>
      <c r="K404" s="9" t="n">
        <v>191</v>
      </c>
      <c r="L404" s="9" t="n">
        <v>146</v>
      </c>
      <c r="M404" s="9" t="n">
        <v>0</v>
      </c>
      <c r="N404" s="9" t="n">
        <v>9</v>
      </c>
      <c r="O404" s="9" t="n">
        <v>195</v>
      </c>
      <c r="P404" s="9" t="n">
        <v>45</v>
      </c>
      <c r="Q404" s="9" t="n">
        <v>34</v>
      </c>
      <c r="R404" s="11" t="n">
        <f aca="false">MAX(テーブル3[[#This Row],[火力]],(テーブル3[[#This Row],[雷装]]/2),テーブル3[[#This Row],[航空]])</f>
        <v>254</v>
      </c>
      <c r="S40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404" s="12" t="n">
        <f aca="false">IF(AND(テーブル3[[#This Row],[主火力]]=テーブル3[[#This Row],[火力]],テーブル3[[#This Row],[艦種]]="駆逐"),テーブル3[[#This Row],[主火力]]*1.5,テーブル3[[#This Row],[主火力]])</f>
        <v>254</v>
      </c>
      <c r="U404" s="12" t="n">
        <f aca="false">IF(AND(テーブル3[[#This Row],[艦種]]="駆逐",テーブル3[[#This Row],[副火力]]=テーブル3[[#This Row],[火力]]),テーブル3[[#This Row],[副火力]]*1.5,テーブル3[[#This Row],[副火力]])</f>
        <v>93</v>
      </c>
      <c r="V404" s="1" t="n">
        <f aca="false">((テーブル3[[#This Row],[主火力補正]]*4)+(テーブル3[[#This Row],[副火力補正]]*0.5))*((H404/3))/1000*VLOOKUP(E404,Sheet4!$A$2:$E$15,2,0)</f>
        <v>75.4375</v>
      </c>
      <c r="W404" s="1" t="n">
        <f aca="false">(F404/IF(テーブル3[[#This Row],[装甲]]="軽",280,IF(テーブル3[[#This Row],[装甲]]="中",250,220)))*((テーブル3[[#This Row],[対空]]/400)+(K404*1.8)+(テーブル3[[#This Row],[速力]])+(Q404*0.1))*VLOOKUP(E404,Sheet4!$A$2:$E$15,3,0)/IF(OR(テーブル3[[#This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63.0207026785714</v>
      </c>
      <c r="X404" s="1" t="n">
        <f aca="false">((L404*3)+(テーブル3[[#This Row],[航空]]/15)+(O404/8)+(Q404*0.1))*VLOOKUP(E404,Sheet4!$A$2:$E$15,4,0)/12</f>
        <v>38.8145833333333</v>
      </c>
      <c r="Y404" s="1" t="n">
        <f aca="false">(((20-N404)-1)^2)/2*VLOOKUP(E404,Sheet4!$A$2:$E$15,5,0)</f>
        <v>50</v>
      </c>
      <c r="Z404" s="11"/>
    </row>
    <row r="405" customFormat="false" ht="16.5" hidden="false" customHeight="false" outlineLevel="0" collapsed="false">
      <c r="A405" s="22" t="s">
        <v>463</v>
      </c>
      <c r="B405" s="35" t="s">
        <v>357</v>
      </c>
      <c r="C405" s="35"/>
      <c r="D405" s="32" t="s">
        <v>130</v>
      </c>
      <c r="E405" s="14" t="s">
        <v>32</v>
      </c>
      <c r="F405" s="9" t="n">
        <v>1487</v>
      </c>
      <c r="G405" s="10" t="s">
        <v>33</v>
      </c>
      <c r="H405" s="9" t="n">
        <v>196</v>
      </c>
      <c r="I405" s="9" t="n">
        <v>59</v>
      </c>
      <c r="J405" s="9" t="n">
        <v>427</v>
      </c>
      <c r="K405" s="9" t="n">
        <v>193</v>
      </c>
      <c r="L405" s="9" t="n">
        <v>138</v>
      </c>
      <c r="M405" s="9" t="n">
        <v>0</v>
      </c>
      <c r="N405" s="9" t="n">
        <v>7</v>
      </c>
      <c r="O405" s="9" t="n">
        <v>168</v>
      </c>
      <c r="P405" s="9" t="n">
        <v>44</v>
      </c>
      <c r="Q405" s="9" t="n">
        <v>45</v>
      </c>
      <c r="R405" s="11" t="n">
        <f aca="false">MAX(テーブル3[[#This Row],[火力]],(テーブル3[[#This Row],[雷装]]/2),テーブル3[[#This Row],[航空]])</f>
        <v>213.5</v>
      </c>
      <c r="S40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05" s="12" t="n">
        <f aca="false">IF(AND(テーブル3[[#This Row],[主火力]]=テーブル3[[#This Row],[火力]],テーブル3[[#This Row],[艦種]]="駆逐"),テーブル3[[#This Row],[主火力]]*1.5,テーブル3[[#This Row],[主火力]])</f>
        <v>213.5</v>
      </c>
      <c r="U405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05" s="1" t="n">
        <f aca="false">((テーブル3[[#This Row],[主火力補正]]*4)+(テーブル3[[#This Row],[副火力補正]]*0.5))*((H405/3))/1000*VLOOKUP(E405,Sheet4!$A$2:$E$15,2,0)</f>
        <v>58.6856666666667</v>
      </c>
      <c r="W405" s="1" t="n">
        <f aca="false">(F405/IF(テーブル3[[#This Row],[装甲]]="軽",280,IF(テーブル3[[#This Row],[装甲]]="中",250,220)))*((テーブル3[[#This Row],[対空]]/400)+(K405*1.8)+(テーブル3[[#This Row],[速力]])+(Q405*0.1))*VLOOKUP(E405,Sheet4!$A$2:$E$15,3,0)/IF(OR(テーブル3[[#This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52.6085995535714</v>
      </c>
      <c r="X405" s="1" t="n">
        <f aca="false">((L405*3)+(テーブル3[[#This Row],[航空]]/15)+(O405/8)+(Q405*0.1))*VLOOKUP(E405,Sheet4!$A$2:$E$15,4,0)/12</f>
        <v>36.625</v>
      </c>
      <c r="Y405" s="1" t="n">
        <f aca="false">(((20-N405)-1)^2)/2*VLOOKUP(E405,Sheet4!$A$2:$E$15,5,0)</f>
        <v>72</v>
      </c>
      <c r="Z405" s="11"/>
    </row>
    <row r="406" customFormat="false" ht="16.5" hidden="false" customHeight="false" outlineLevel="0" collapsed="false">
      <c r="A406" s="22" t="s">
        <v>464</v>
      </c>
      <c r="B406" s="35" t="s">
        <v>357</v>
      </c>
      <c r="C406" s="35"/>
      <c r="D406" s="24" t="s">
        <v>61</v>
      </c>
      <c r="E406" s="14" t="s">
        <v>32</v>
      </c>
      <c r="F406" s="9" t="n">
        <v>2055</v>
      </c>
      <c r="G406" s="10" t="s">
        <v>33</v>
      </c>
      <c r="H406" s="9" t="n">
        <v>210</v>
      </c>
      <c r="I406" s="9" t="n">
        <v>59</v>
      </c>
      <c r="J406" s="9" t="n">
        <v>497</v>
      </c>
      <c r="K406" s="9" t="n">
        <v>191</v>
      </c>
      <c r="L406" s="9" t="n">
        <v>138</v>
      </c>
      <c r="M406" s="9" t="n">
        <v>0</v>
      </c>
      <c r="N406" s="9" t="n">
        <v>8</v>
      </c>
      <c r="O406" s="9" t="n">
        <v>184</v>
      </c>
      <c r="P406" s="9" t="n">
        <v>42</v>
      </c>
      <c r="Q406" s="9" t="n">
        <v>46</v>
      </c>
      <c r="R406" s="11" t="n">
        <f aca="false">MAX(テーブル3[[#This Row],[火力]],(テーブル3[[#This Row],[雷装]]/2),テーブル3[[#This Row],[航空]])</f>
        <v>248.5</v>
      </c>
      <c r="S40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06" s="12" t="n">
        <f aca="false">IF(AND(テーブル3[[#This Row],[主火力]]=テーブル3[[#This Row],[火力]],テーブル3[[#This Row],[艦種]]="駆逐"),テーブル3[[#This Row],[主火力]]*1.5,テーブル3[[#This Row],[主火力]])</f>
        <v>248.5</v>
      </c>
      <c r="U406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06" s="1" t="n">
        <f aca="false">((テーブル3[[#This Row],[主火力補正]]*4)+(テーブル3[[#This Row],[副火力補正]]*0.5))*((H406/3))/1000*VLOOKUP(E406,Sheet4!$A$2:$E$15,2,0)</f>
        <v>72.6775</v>
      </c>
      <c r="W406" s="1" t="n">
        <f aca="false">(F406/IF(テーブル3[[#This Row],[装甲]]="軽",280,IF(テーブル3[[#This Row],[装甲]]="中",250,220)))*((テーブル3[[#This Row],[対空]]/400)+(K406*1.8)+(テーブル3[[#This Row],[速力]])+(Q406*0.1))*VLOOKUP(E406,Sheet4!$A$2:$E$15,3,0)/IF(OR(テーブル3[[#This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71.6947299107143</v>
      </c>
      <c r="X406" s="1" t="n">
        <f aca="false">((L406*3)+(テーブル3[[#This Row],[航空]]/15)+(O406/8)+(Q406*0.1))*VLOOKUP(E406,Sheet4!$A$2:$E$15,4,0)/12</f>
        <v>36.8</v>
      </c>
      <c r="Y406" s="1" t="n">
        <f aca="false">(((20-N406)-1)^2)/2*VLOOKUP(E406,Sheet4!$A$2:$E$15,5,0)</f>
        <v>60.5</v>
      </c>
      <c r="Z406" s="11"/>
    </row>
    <row r="407" customFormat="false" ht="33" hidden="false" customHeight="false" outlineLevel="0" collapsed="false">
      <c r="A407" s="22" t="s">
        <v>465</v>
      </c>
      <c r="B407" s="35" t="s">
        <v>357</v>
      </c>
      <c r="C407" s="35"/>
      <c r="D407" s="7" t="s">
        <v>27</v>
      </c>
      <c r="E407" s="14" t="s">
        <v>32</v>
      </c>
      <c r="F407" s="9" t="n">
        <v>2226</v>
      </c>
      <c r="G407" s="10" t="s">
        <v>33</v>
      </c>
      <c r="H407" s="9" t="n">
        <v>223</v>
      </c>
      <c r="I407" s="9" t="n">
        <v>68</v>
      </c>
      <c r="J407" s="9" t="n">
        <v>526</v>
      </c>
      <c r="K407" s="9" t="n">
        <v>192</v>
      </c>
      <c r="L407" s="9" t="n">
        <v>161</v>
      </c>
      <c r="M407" s="9" t="n">
        <v>0</v>
      </c>
      <c r="N407" s="9" t="n">
        <v>10</v>
      </c>
      <c r="O407" s="9" t="n">
        <v>210</v>
      </c>
      <c r="P407" s="9" t="n">
        <v>42</v>
      </c>
      <c r="Q407" s="9" t="n">
        <v>93</v>
      </c>
      <c r="R407" s="11" t="n">
        <f aca="false">MAX(テーブル3[[#This Row],[火力]],(テーブル3[[#This Row],[雷装]]/2),テーブル3[[#This Row],[航空]])</f>
        <v>263</v>
      </c>
      <c r="S40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407" s="12" t="n">
        <f aca="false">IF(AND(テーブル3[[#This Row],[主火力]]=テーブル3[[#This Row],[火力]],テーブル3[[#This Row],[艦種]]="駆逐"),テーブル3[[#This Row],[主火力]]*1.5,テーブル3[[#This Row],[主火力]])</f>
        <v>263</v>
      </c>
      <c r="U407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407" s="1" t="n">
        <f aca="false">((テーブル3[[#This Row],[主火力補正]]*4)+(テーブル3[[#This Row],[副火力補正]]*0.5))*((H407/3))/1000*VLOOKUP(E407,Sheet4!$A$2:$E$15,2,0)</f>
        <v>81.9896666666667</v>
      </c>
      <c r="W407" s="1" t="n">
        <f aca="false">(F407/IF(テーブル3[[#This Row],[装甲]]="軽",280,IF(テーブル3[[#This Row],[装甲]]="中",250,220)))*((テーブル3[[#This Row],[対空]]/400)+(K407*1.8)+(テーブル3[[#This Row],[速力]])+(Q407*0.1))*VLOOKUP(E407,Sheet4!$A$2:$E$15,3,0)/IF(OR(テーブル3[[#This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78.963871875</v>
      </c>
      <c r="X407" s="1" t="n">
        <f aca="false">((L407*3)+(テーブル3[[#This Row],[航空]]/15)+(O407/8)+(Q407*0.1))*VLOOKUP(E407,Sheet4!$A$2:$E$15,4,0)/12</f>
        <v>43.2125</v>
      </c>
      <c r="Y407" s="1" t="n">
        <f aca="false">(((20-N407)-1)^2)/2*VLOOKUP(E407,Sheet4!$A$2:$E$15,5,0)</f>
        <v>40.5</v>
      </c>
    </row>
    <row r="408" customFormat="false" ht="16.5" hidden="false" customHeight="false" outlineLevel="0" collapsed="false">
      <c r="A408" s="22" t="s">
        <v>466</v>
      </c>
      <c r="B408" s="35" t="s">
        <v>357</v>
      </c>
      <c r="C408" s="35"/>
      <c r="D408" s="24" t="s">
        <v>61</v>
      </c>
      <c r="E408" s="14" t="s">
        <v>32</v>
      </c>
      <c r="F408" s="9" t="n">
        <v>1937</v>
      </c>
      <c r="G408" s="10" t="s">
        <v>33</v>
      </c>
      <c r="H408" s="9" t="n">
        <v>196</v>
      </c>
      <c r="I408" s="9" t="n">
        <v>62</v>
      </c>
      <c r="J408" s="9" t="n">
        <v>509</v>
      </c>
      <c r="K408" s="9" t="n">
        <v>191</v>
      </c>
      <c r="L408" s="9" t="n">
        <v>150</v>
      </c>
      <c r="M408" s="9" t="n">
        <v>0</v>
      </c>
      <c r="N408" s="9" t="n">
        <v>8</v>
      </c>
      <c r="O408" s="9" t="n">
        <v>171</v>
      </c>
      <c r="P408" s="9" t="n">
        <v>42</v>
      </c>
      <c r="Q408" s="9" t="n">
        <v>40</v>
      </c>
      <c r="R408" s="11" t="n">
        <f aca="false">MAX(テーブル3[[#This Row],[火力]],(テーブル3[[#This Row],[雷装]]/2),テーブル3[[#This Row],[航空]])</f>
        <v>254.5</v>
      </c>
      <c r="S40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408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408" s="12" t="n">
        <f aca="false">IF(AND(テーブル3[[#This Row],[艦種]]="駆逐",テーブル3[[#This Row],[副火力]]=テーブル3[[#This Row],[火力]]),テーブル3[[#This Row],[副火力]]*1.5,テーブル3[[#This Row],[副火力]])</f>
        <v>93</v>
      </c>
      <c r="V408" s="1" t="n">
        <f aca="false">((テーブル3[[#This Row],[主火力補正]]*4)+(テーブル3[[#This Row],[副火力補正]]*0.5))*((H408/3))/1000*VLOOKUP(E408,Sheet4!$A$2:$E$15,2,0)</f>
        <v>69.5473333333333</v>
      </c>
      <c r="W408" s="1" t="n">
        <f aca="false">(F408/IF(テーブル3[[#This Row],[装甲]]="軽",280,IF(テーブル3[[#This Row],[装甲]]="中",250,220)))*((テーブル3[[#This Row],[対空]]/400)+(K408*1.8)+(テーブル3[[#This Row],[速力]])+(Q408*0.1))*VLOOKUP(E408,Sheet4!$A$2:$E$15,3,0)/IF(OR(テーブル3[[#This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67.4793727678571</v>
      </c>
      <c r="X408" s="1" t="n">
        <f aca="false">((L408*3)+(テーブル3[[#This Row],[航空]]/15)+(O408/8)+(Q408*0.1))*VLOOKUP(E408,Sheet4!$A$2:$E$15,4,0)/12</f>
        <v>39.6145833333333</v>
      </c>
      <c r="Y408" s="1" t="n">
        <f aca="false">(((20-N408)-1)^2)/2*VLOOKUP(E408,Sheet4!$A$2:$E$15,5,0)</f>
        <v>60.5</v>
      </c>
    </row>
    <row r="409" customFormat="false" ht="16.5" hidden="false" customHeight="false" outlineLevel="0" collapsed="false">
      <c r="A409" s="22" t="s">
        <v>467</v>
      </c>
      <c r="B409" s="35" t="s">
        <v>357</v>
      </c>
      <c r="C409" s="35"/>
      <c r="D409" s="24" t="s">
        <v>61</v>
      </c>
      <c r="E409" s="14" t="s">
        <v>32</v>
      </c>
      <c r="F409" s="9" t="n">
        <v>2083</v>
      </c>
      <c r="G409" s="10" t="s">
        <v>33</v>
      </c>
      <c r="H409" s="9" t="n">
        <v>196</v>
      </c>
      <c r="I409" s="9" t="n">
        <v>65</v>
      </c>
      <c r="J409" s="9" t="n">
        <v>512</v>
      </c>
      <c r="K409" s="9" t="n">
        <v>191</v>
      </c>
      <c r="L409" s="9" t="n">
        <v>154</v>
      </c>
      <c r="M409" s="9" t="n">
        <v>0</v>
      </c>
      <c r="N409" s="9" t="n">
        <v>8</v>
      </c>
      <c r="O409" s="9" t="n">
        <v>165</v>
      </c>
      <c r="P409" s="9" t="n">
        <v>42</v>
      </c>
      <c r="Q409" s="9" t="n">
        <v>52</v>
      </c>
      <c r="R409" s="11" t="n">
        <f aca="false">MAX(テーブル3[[#This Row],[火力]],(テーブル3[[#This Row],[雷装]]/2),テーブル3[[#This Row],[航空]])</f>
        <v>256</v>
      </c>
      <c r="S40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09" s="12" t="n">
        <f aca="false">IF(AND(テーブル3[[#This Row],[主火力]]=テーブル3[[#This Row],[火力]],テーブル3[[#This Row],[艦種]]="駆逐"),テーブル3[[#This Row],[主火力]]*1.5,テーブル3[[#This Row],[主火力]])</f>
        <v>256</v>
      </c>
      <c r="U409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09" s="1" t="n">
        <f aca="false">((テーブル3[[#This Row],[主火力補正]]*4)+(テーブル3[[#This Row],[副火力補正]]*0.5))*((H409/3))/1000*VLOOKUP(E409,Sheet4!$A$2:$E$15,2,0)</f>
        <v>70.0863333333333</v>
      </c>
      <c r="W409" s="1" t="n">
        <f aca="false">(F409/IF(テーブル3[[#This Row],[装甲]]="軽",280,IF(テーブル3[[#This Row],[装甲]]="中",250,220)))*((テーブル3[[#This Row],[対空]]/400)+(K409*1.8)+(テーブル3[[#This Row],[速力]])+(Q409*0.1))*VLOOKUP(E409,Sheet4!$A$2:$E$15,3,0)/IF(OR(テーブル3[[#This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72.7906209821429</v>
      </c>
      <c r="X409" s="1" t="n">
        <f aca="false">((L409*3)+(テーブル3[[#This Row],[航空]]/15)+(O409/8)+(Q409*0.1))*VLOOKUP(E409,Sheet4!$A$2:$E$15,4,0)/12</f>
        <v>40.6520833333333</v>
      </c>
      <c r="Y409" s="1" t="n">
        <f aca="false">(((20-N409)-1)^2)/2*VLOOKUP(E409,Sheet4!$A$2:$E$15,5,0)</f>
        <v>60.5</v>
      </c>
    </row>
    <row r="410" customFormat="false" ht="16.5" hidden="false" customHeight="false" outlineLevel="0" collapsed="false">
      <c r="A410" s="5" t="s">
        <v>468</v>
      </c>
      <c r="B410" s="35" t="s">
        <v>357</v>
      </c>
      <c r="C410" s="35"/>
      <c r="D410" s="24" t="s">
        <v>61</v>
      </c>
      <c r="E410" s="14" t="s">
        <v>32</v>
      </c>
      <c r="F410" s="9" t="n">
        <v>1937</v>
      </c>
      <c r="G410" s="10" t="s">
        <v>33</v>
      </c>
      <c r="H410" s="9" t="n">
        <v>196</v>
      </c>
      <c r="I410" s="9" t="n">
        <v>62</v>
      </c>
      <c r="J410" s="9" t="n">
        <v>508</v>
      </c>
      <c r="K410" s="9" t="n">
        <v>191</v>
      </c>
      <c r="L410" s="9" t="n">
        <v>149</v>
      </c>
      <c r="M410" s="9" t="n">
        <v>0</v>
      </c>
      <c r="N410" s="9" t="n">
        <v>8</v>
      </c>
      <c r="O410" s="9" t="n">
        <v>189</v>
      </c>
      <c r="P410" s="9" t="n">
        <v>42</v>
      </c>
      <c r="Q410" s="9" t="n">
        <v>32</v>
      </c>
      <c r="R410" s="11" t="n">
        <f aca="false">MAX(テーブル3[[#This Row],[火力]],(テーブル3[[#This Row],[雷装]]/2),テーブル3[[#This Row],[航空]])</f>
        <v>254</v>
      </c>
      <c r="S4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410" s="12" t="n">
        <f aca="false">IF(AND(テーブル3[[#This Row],[主火力]]=テーブル3[[#This Row],[火力]],テーブル3[[#This Row],[艦種]]="駆逐"),テーブル3[[#This Row],[主火力]]*1.5,テーブル3[[#This Row],[主火力]])</f>
        <v>254</v>
      </c>
      <c r="U410" s="12" t="n">
        <f aca="false">IF(AND(テーブル3[[#This Row],[艦種]]="駆逐",テーブル3[[#This Row],[副火力]]=テーブル3[[#This Row],[火力]]),テーブル3[[#This Row],[副火力]]*1.5,テーブル3[[#This Row],[副火力]])</f>
        <v>93</v>
      </c>
      <c r="V410" s="1" t="n">
        <f aca="false">((テーブル3[[#This Row],[主火力補正]]*4)+(テーブル3[[#This Row],[副火力補正]]*0.5))*((H410/3))/1000*VLOOKUP(E410,Sheet4!$A$2:$E$15,2,0)</f>
        <v>69.4166666666667</v>
      </c>
      <c r="W410" s="1" t="n">
        <f aca="false">(F410/IF(テーブル3[[#This Row],[装甲]]="軽",280,IF(テーブル3[[#This Row],[装甲]]="中",250,220)))*((テーブル3[[#This Row],[対空]]/400)+(K410*1.8)+(テーブル3[[#This Row],[速力]])+(Q410*0.1))*VLOOKUP(E410,Sheet4!$A$2:$E$15,3,0)/IF(OR(テーブル3[[#This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67.3405832589286</v>
      </c>
      <c r="X410" s="1" t="n">
        <f aca="false">((L410*3)+(テーブル3[[#This Row],[航空]]/15)+(O410/8)+(Q410*0.1))*VLOOKUP(E410,Sheet4!$A$2:$E$15,4,0)/12</f>
        <v>39.4854166666667</v>
      </c>
      <c r="Y410" s="1" t="n">
        <f aca="false">(((20-N410)-1)^2)/2*VLOOKUP(E410,Sheet4!$A$2:$E$15,5,0)</f>
        <v>60.5</v>
      </c>
      <c r="Z410" s="11"/>
    </row>
    <row r="411" customFormat="false" ht="16.5" hidden="false" customHeight="false" outlineLevel="0" collapsed="false">
      <c r="A411" s="5" t="s">
        <v>469</v>
      </c>
      <c r="B411" s="35" t="s">
        <v>357</v>
      </c>
      <c r="C411" s="35"/>
      <c r="D411" s="24" t="s">
        <v>61</v>
      </c>
      <c r="E411" s="14" t="s">
        <v>32</v>
      </c>
      <c r="F411" s="9" t="n">
        <v>1516</v>
      </c>
      <c r="G411" s="10" t="s">
        <v>33</v>
      </c>
      <c r="H411" s="9" t="n">
        <v>201</v>
      </c>
      <c r="I411" s="9" t="n">
        <v>60</v>
      </c>
      <c r="J411" s="9" t="n">
        <v>438</v>
      </c>
      <c r="K411" s="9" t="n">
        <v>193</v>
      </c>
      <c r="L411" s="9" t="n">
        <v>128</v>
      </c>
      <c r="M411" s="9" t="n">
        <v>0</v>
      </c>
      <c r="N411" s="9" t="n">
        <v>8</v>
      </c>
      <c r="O411" s="9" t="n">
        <v>187</v>
      </c>
      <c r="P411" s="9" t="n">
        <v>44</v>
      </c>
      <c r="Q411" s="9" t="n">
        <v>35</v>
      </c>
      <c r="R411" s="11" t="n">
        <f aca="false">MAX(テーブル3[[#This Row],[火力]],(テーブル3[[#This Row],[雷装]]/2),テーブル3[[#This Row],[航空]])</f>
        <v>219</v>
      </c>
      <c r="S4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11" s="12" t="n">
        <f aca="false">IF(AND(テーブル3[[#This Row],[主火力]]=テーブル3[[#This Row],[火力]],テーブル3[[#This Row],[艦種]]="駆逐"),テーブル3[[#This Row],[主火力]]*1.5,テーブル3[[#This Row],[主火力]])</f>
        <v>219</v>
      </c>
      <c r="U411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11" s="1" t="n">
        <f aca="false">((テーブル3[[#This Row],[主火力補正]]*4)+(テーブル3[[#This Row],[副火力補正]]*0.5))*((H411/3))/1000*VLOOKUP(E411,Sheet4!$A$2:$E$15,2,0)</f>
        <v>61.707</v>
      </c>
      <c r="W411" s="1" t="n">
        <f aca="false">(F411/IF(テーブル3[[#This Row],[装甲]]="軽",280,IF(テーブル3[[#This Row],[装甲]]="中",250,220)))*((テーブル3[[#This Row],[対空]]/400)+(K411*1.8)+(テーブル3[[#This Row],[速力]])+(Q411*0.1))*VLOOKUP(E411,Sheet4!$A$2:$E$15,3,0)/IF(OR(テーブル3[[#This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53.49585</v>
      </c>
      <c r="X411" s="1" t="n">
        <f aca="false">((L411*3)+(テーブル3[[#This Row],[航空]]/15)+(O411/8)+(Q411*0.1))*VLOOKUP(E411,Sheet4!$A$2:$E$15,4,0)/12</f>
        <v>34.2395833333333</v>
      </c>
      <c r="Y411" s="1" t="n">
        <f aca="false">(((20-N411)-1)^2)/2*VLOOKUP(E411,Sheet4!$A$2:$E$15,5,0)</f>
        <v>60.5</v>
      </c>
    </row>
    <row r="412" customFormat="false" ht="16.5" hidden="false" customHeight="false" outlineLevel="0" collapsed="false">
      <c r="A412" s="22" t="s">
        <v>470</v>
      </c>
      <c r="B412" s="35" t="s">
        <v>357</v>
      </c>
      <c r="C412" s="35"/>
      <c r="D412" s="13" t="s">
        <v>31</v>
      </c>
      <c r="E412" s="14" t="s">
        <v>32</v>
      </c>
      <c r="F412" s="36" t="n">
        <v>1798</v>
      </c>
      <c r="G412" s="10" t="s">
        <v>33</v>
      </c>
      <c r="H412" s="9" t="n">
        <v>187</v>
      </c>
      <c r="I412" s="9" t="n">
        <v>57</v>
      </c>
      <c r="J412" s="9" t="n">
        <v>482</v>
      </c>
      <c r="K412" s="9" t="n">
        <v>185</v>
      </c>
      <c r="L412" s="9" t="n">
        <v>135</v>
      </c>
      <c r="M412" s="9" t="n">
        <v>0</v>
      </c>
      <c r="N412" s="9" t="n">
        <v>9</v>
      </c>
      <c r="O412" s="9" t="n">
        <v>173</v>
      </c>
      <c r="P412" s="9" t="n">
        <v>42</v>
      </c>
      <c r="Q412" s="9" t="n">
        <v>55</v>
      </c>
      <c r="R412" s="11" t="n">
        <f aca="false">MAX(テーブル3[[#This Row],[火力]],(テーブル3[[#This Row],[雷装]]/2),テーブル3[[#This Row],[航空]])</f>
        <v>241</v>
      </c>
      <c r="S4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57</v>
      </c>
      <c r="T412" s="12" t="n">
        <f aca="false">IF(AND(テーブル3[[#This Row],[主火力]]=テーブル3[[#This Row],[火力]],テーブル3[[#This Row],[艦種]]="駆逐"),テーブル3[[#This Row],[主火力]]*1.5,テーブル3[[#This Row],[主火力]])</f>
        <v>241</v>
      </c>
      <c r="U412" s="12" t="n">
        <f aca="false">IF(AND(テーブル3[[#This Row],[艦種]]="駆逐",テーブル3[[#This Row],[副火力]]=テーブル3[[#This Row],[火力]]),テーブル3[[#This Row],[副火力]]*1.5,テーブル3[[#This Row],[副火力]])</f>
        <v>85.5</v>
      </c>
      <c r="V412" s="1" t="n">
        <f aca="false">((テーブル3[[#This Row],[主火力補正]]*4)+(テーブル3[[#This Row],[副火力補正]]*0.5))*((H412/3))/1000*VLOOKUP(E412,Sheet4!$A$2:$E$15,2,0)</f>
        <v>62.7540833333333</v>
      </c>
      <c r="W412" s="1" t="n">
        <f aca="false">(F412/IF(テーブル3[[#This Row],[装甲]]="軽",280,IF(テーブル3[[#This Row],[装甲]]="中",250,220)))*((テーブル3[[#This Row],[対空]]/400)+(K412*1.8)+(テーブル3[[#This Row],[速力]])+(Q412*0.1))*VLOOKUP(E412,Sheet4!$A$2:$E$15,3,0)/IF(OR(テーブル3[[#This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61.1380200892857</v>
      </c>
      <c r="X412" s="1" t="n">
        <f aca="false">((L412*3)+(テーブル3[[#This Row],[航空]]/15)+(O412/8)+(Q412*0.1))*VLOOKUP(E412,Sheet4!$A$2:$E$15,4,0)/12</f>
        <v>36.0104166666667</v>
      </c>
      <c r="Y412" s="1" t="n">
        <f aca="false">(((20-N412)-1)^2)/2*VLOOKUP(E412,Sheet4!$A$2:$E$15,5,0)</f>
        <v>50</v>
      </c>
      <c r="Z412" s="11"/>
    </row>
    <row r="413" customFormat="false" ht="16.5" hidden="false" customHeight="false" outlineLevel="0" collapsed="false">
      <c r="A413" s="22" t="s">
        <v>471</v>
      </c>
      <c r="B413" s="35" t="s">
        <v>357</v>
      </c>
      <c r="C413" s="35"/>
      <c r="D413" s="24" t="s">
        <v>61</v>
      </c>
      <c r="E413" s="14" t="s">
        <v>32</v>
      </c>
      <c r="F413" s="9" t="n">
        <v>1747</v>
      </c>
      <c r="G413" s="10" t="s">
        <v>33</v>
      </c>
      <c r="H413" s="9" t="n">
        <v>210</v>
      </c>
      <c r="I413" s="9" t="n">
        <v>60</v>
      </c>
      <c r="J413" s="9" t="n">
        <v>493</v>
      </c>
      <c r="K413" s="9" t="n">
        <v>194</v>
      </c>
      <c r="L413" s="9" t="n">
        <v>150</v>
      </c>
      <c r="M413" s="9" t="n">
        <v>0</v>
      </c>
      <c r="N413" s="9" t="n">
        <v>8</v>
      </c>
      <c r="O413" s="9" t="n">
        <v>170</v>
      </c>
      <c r="P413" s="9" t="n">
        <v>45</v>
      </c>
      <c r="Q413" s="9" t="n">
        <v>57</v>
      </c>
      <c r="R413" s="11" t="n">
        <f aca="false">MAX(テーブル3[[#This Row],[火力]],(テーブル3[[#This Row],[雷装]]/2),テーブル3[[#This Row],[航空]])</f>
        <v>246.5</v>
      </c>
      <c r="S4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13" s="12" t="n">
        <f aca="false">IF(AND(テーブル3[[#This Row],[主火力]]=テーブル3[[#This Row],[火力]],テーブル3[[#This Row],[艦種]]="駆逐"),テーブル3[[#This Row],[主火力]]*1.5,テーブル3[[#This Row],[主火力]])</f>
        <v>246.5</v>
      </c>
      <c r="U413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13" s="1" t="n">
        <f aca="false">((テーブル3[[#This Row],[主火力補正]]*4)+(テーブル3[[#This Row],[副火力補正]]*0.5))*((H413/3))/1000*VLOOKUP(E413,Sheet4!$A$2:$E$15,2,0)</f>
        <v>72.17</v>
      </c>
      <c r="W413" s="1" t="n">
        <f aca="false">(F413/IF(テーブル3[[#This Row],[装甲]]="軽",280,IF(テーブル3[[#This Row],[装甲]]="中",250,220)))*((テーブル3[[#This Row],[対空]]/400)+(K413*1.8)+(テーブル3[[#This Row],[速力]])+(Q413*0.1))*VLOOKUP(E413,Sheet4!$A$2:$E$15,3,0)/IF(OR(テーブル3[[#This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62.4357522321429</v>
      </c>
      <c r="X413" s="1" t="n">
        <f aca="false">((L413*3)+(テーブル3[[#This Row],[航空]]/15)+(O413/8)+(Q413*0.1))*VLOOKUP(E413,Sheet4!$A$2:$E$15,4,0)/12</f>
        <v>39.7458333333333</v>
      </c>
      <c r="Y413" s="1" t="n">
        <f aca="false">(((20-N413)-1)^2)/2*VLOOKUP(E413,Sheet4!$A$2:$E$15,5,0)</f>
        <v>60.5</v>
      </c>
    </row>
    <row r="414" customFormat="false" ht="16.5" hidden="false" customHeight="false" outlineLevel="0" collapsed="false">
      <c r="A414" s="22" t="s">
        <v>472</v>
      </c>
      <c r="B414" s="35" t="s">
        <v>357</v>
      </c>
      <c r="C414" s="35"/>
      <c r="D414" s="32" t="s">
        <v>130</v>
      </c>
      <c r="E414" s="14" t="s">
        <v>32</v>
      </c>
      <c r="F414" s="9" t="n">
        <v>1487</v>
      </c>
      <c r="G414" s="10" t="s">
        <v>33</v>
      </c>
      <c r="H414" s="9" t="n">
        <v>196</v>
      </c>
      <c r="I414" s="9" t="n">
        <v>59</v>
      </c>
      <c r="J414" s="9" t="n">
        <v>427</v>
      </c>
      <c r="K414" s="9" t="n">
        <v>193</v>
      </c>
      <c r="L414" s="9" t="n">
        <v>138</v>
      </c>
      <c r="M414" s="9" t="n">
        <v>0</v>
      </c>
      <c r="N414" s="9" t="n">
        <v>7</v>
      </c>
      <c r="O414" s="9" t="n">
        <v>179</v>
      </c>
      <c r="P414" s="9" t="n">
        <v>44</v>
      </c>
      <c r="Q414" s="9" t="n">
        <v>15</v>
      </c>
      <c r="R414" s="11" t="n">
        <f aca="false">MAX(テーブル3[[#This Row],[火力]],(テーブル3[[#This Row],[雷装]]/2),テーブル3[[#This Row],[航空]])</f>
        <v>213.5</v>
      </c>
      <c r="S4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14" s="12" t="n">
        <f aca="false">IF(AND(テーブル3[[#This Row],[主火力]]=テーブル3[[#This Row],[火力]],テーブル3[[#This Row],[艦種]]="駆逐"),テーブル3[[#This Row],[主火力]]*1.5,テーブル3[[#This Row],[主火力]])</f>
        <v>213.5</v>
      </c>
      <c r="U414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14" s="1" t="n">
        <f aca="false">((テーブル3[[#This Row],[主火力補正]]*4)+(テーブル3[[#This Row],[副火力補正]]*0.5))*((H414/3))/1000*VLOOKUP(E414,Sheet4!$A$2:$E$15,2,0)</f>
        <v>58.6856666666667</v>
      </c>
      <c r="W414" s="1" t="n">
        <f aca="false">(F414/IF(テーブル3[[#This Row],[装甲]]="軽",280,IF(テーブル3[[#This Row],[装甲]]="中",250,220)))*((テーブル3[[#This Row],[対空]]/400)+(K414*1.8)+(テーブル3[[#This Row],[速力]])+(Q414*0.1))*VLOOKUP(E414,Sheet4!$A$2:$E$15,3,0)/IF(OR(テーブル3[[#This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52.2102959821429</v>
      </c>
      <c r="X414" s="1" t="n">
        <f aca="false">((L414*3)+(テーブル3[[#This Row],[航空]]/15)+(O414/8)+(Q414*0.1))*VLOOKUP(E414,Sheet4!$A$2:$E$15,4,0)/12</f>
        <v>36.4895833333333</v>
      </c>
      <c r="Y414" s="1" t="n">
        <f aca="false">(((20-N414)-1)^2)/2*VLOOKUP(E414,Sheet4!$A$2:$E$15,5,0)</f>
        <v>72</v>
      </c>
    </row>
    <row r="415" customFormat="false" ht="16.5" hidden="false" customHeight="false" outlineLevel="0" collapsed="false">
      <c r="A415" s="22" t="s">
        <v>473</v>
      </c>
      <c r="B415" s="35" t="s">
        <v>357</v>
      </c>
      <c r="C415" s="35"/>
      <c r="D415" s="24" t="s">
        <v>61</v>
      </c>
      <c r="E415" s="14" t="s">
        <v>32</v>
      </c>
      <c r="F415" s="9" t="n">
        <v>1712</v>
      </c>
      <c r="G415" s="10" t="s">
        <v>33</v>
      </c>
      <c r="H415" s="9" t="n">
        <v>196</v>
      </c>
      <c r="I415" s="9" t="n">
        <v>65</v>
      </c>
      <c r="J415" s="9" t="n">
        <v>509</v>
      </c>
      <c r="K415" s="9" t="n">
        <v>190</v>
      </c>
      <c r="L415" s="9" t="n">
        <v>150</v>
      </c>
      <c r="M415" s="9" t="n">
        <v>0</v>
      </c>
      <c r="N415" s="9" t="n">
        <v>8</v>
      </c>
      <c r="O415" s="9" t="n">
        <v>165</v>
      </c>
      <c r="P415" s="9" t="n">
        <v>40</v>
      </c>
      <c r="Q415" s="9" t="n">
        <v>41</v>
      </c>
      <c r="R415" s="11" t="n">
        <f aca="false">MAX(テーブル3[[#This Row],[火力]],(テーブル3[[#This Row],[雷装]]/2),テーブル3[[#This Row],[航空]])</f>
        <v>254.5</v>
      </c>
      <c r="S4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15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415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15" s="1" t="n">
        <f aca="false">((テーブル3[[#This Row],[主火力補正]]*4)+(テーブル3[[#This Row],[副火力補正]]*0.5))*((H415/3))/1000*VLOOKUP(E415,Sheet4!$A$2:$E$15,2,0)</f>
        <v>69.6943333333333</v>
      </c>
      <c r="W415" s="1" t="n">
        <f aca="false">(F415/IF(テーブル3[[#This Row],[装甲]]="軽",280,IF(テーブル3[[#This Row],[装甲]]="中",250,220)))*((テーブル3[[#This Row],[対空]]/400)+(K415*1.8)+(テーブル3[[#This Row],[速力]])+(Q415*0.1))*VLOOKUP(E415,Sheet4!$A$2:$E$15,3,0)/IF(OR(テーブル3[[#This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59.0754642857143</v>
      </c>
      <c r="X415" s="1" t="n">
        <f aca="false">((L415*3)+(テーブル3[[#This Row],[航空]]/15)+(O415/8)+(Q415*0.1))*VLOOKUP(E415,Sheet4!$A$2:$E$15,4,0)/12</f>
        <v>39.5604166666667</v>
      </c>
      <c r="Y415" s="1" t="n">
        <f aca="false">(((20-N415)-1)^2)/2*VLOOKUP(E415,Sheet4!$A$2:$E$15,5,0)</f>
        <v>60.5</v>
      </c>
    </row>
    <row r="416" customFormat="false" ht="16.5" hidden="false" customHeight="false" outlineLevel="0" collapsed="false">
      <c r="A416" s="5" t="s">
        <v>474</v>
      </c>
      <c r="B416" s="35" t="s">
        <v>357</v>
      </c>
      <c r="C416" s="35"/>
      <c r="D416" s="24" t="s">
        <v>61</v>
      </c>
      <c r="E416" s="14" t="s">
        <v>32</v>
      </c>
      <c r="F416" s="9" t="n">
        <v>2083</v>
      </c>
      <c r="G416" s="10" t="s">
        <v>33</v>
      </c>
      <c r="H416" s="9" t="n">
        <v>201</v>
      </c>
      <c r="I416" s="9" t="n">
        <v>65</v>
      </c>
      <c r="J416" s="9" t="n">
        <v>512</v>
      </c>
      <c r="K416" s="9" t="n">
        <v>191</v>
      </c>
      <c r="L416" s="9" t="n">
        <v>150</v>
      </c>
      <c r="M416" s="9" t="n">
        <v>0</v>
      </c>
      <c r="N416" s="9" t="n">
        <v>8</v>
      </c>
      <c r="O416" s="9" t="n">
        <v>187</v>
      </c>
      <c r="P416" s="9" t="n">
        <v>42</v>
      </c>
      <c r="Q416" s="9" t="n">
        <v>58</v>
      </c>
      <c r="R416" s="11" t="n">
        <f aca="false">MAX(テーブル3[[#This Row],[火力]],(テーブル3[[#This Row],[雷装]]/2),テーブル3[[#This Row],[航空]])</f>
        <v>256</v>
      </c>
      <c r="S4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16" s="12" t="n">
        <f aca="false">IF(AND(テーブル3[[#This Row],[主火力]]=テーブル3[[#This Row],[火力]],テーブル3[[#This Row],[艦種]]="駆逐"),テーブル3[[#This Row],[主火力]]*1.5,テーブル3[[#This Row],[主火力]])</f>
        <v>256</v>
      </c>
      <c r="U416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16" s="1" t="n">
        <f aca="false">((テーブル3[[#This Row],[主火力補正]]*4)+(テーブル3[[#This Row],[副火力補正]]*0.5))*((H416/3))/1000*VLOOKUP(E416,Sheet4!$A$2:$E$15,2,0)</f>
        <v>71.87425</v>
      </c>
      <c r="W416" s="1" t="n">
        <f aca="false">(F416/IF(テーブル3[[#This Row],[装甲]]="軽",280,IF(テーブル3[[#This Row],[装甲]]="中",250,220)))*((テーブル3[[#This Row],[対空]]/400)+(K416*1.8)+(テーブル3[[#This Row],[速力]])+(Q416*0.1))*VLOOKUP(E416,Sheet4!$A$2:$E$15,3,0)/IF(OR(テーブル3[[#This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72.9003504464286</v>
      </c>
      <c r="X416" s="1" t="n">
        <f aca="false">((L416*3)+(テーブル3[[#This Row],[航空]]/15)+(O416/8)+(Q416*0.1))*VLOOKUP(E416,Sheet4!$A$2:$E$15,4,0)/12</f>
        <v>39.93125</v>
      </c>
      <c r="Y416" s="1" t="n">
        <f aca="false">(((20-N416)-1)^2)/2*VLOOKUP(E416,Sheet4!$A$2:$E$15,5,0)</f>
        <v>60.5</v>
      </c>
    </row>
    <row r="417" customFormat="false" ht="16.5" hidden="false" customHeight="false" outlineLevel="0" collapsed="false">
      <c r="A417" s="22" t="s">
        <v>475</v>
      </c>
      <c r="B417" s="35" t="s">
        <v>357</v>
      </c>
      <c r="C417" s="35"/>
      <c r="D417" s="32" t="s">
        <v>130</v>
      </c>
      <c r="E417" s="14" t="s">
        <v>32</v>
      </c>
      <c r="F417" s="9" t="n">
        <v>1848</v>
      </c>
      <c r="G417" s="10" t="s">
        <v>33</v>
      </c>
      <c r="H417" s="9" t="n">
        <v>196</v>
      </c>
      <c r="I417" s="9" t="n">
        <v>63</v>
      </c>
      <c r="J417" s="9" t="n">
        <v>502</v>
      </c>
      <c r="K417" s="9" t="n">
        <v>192</v>
      </c>
      <c r="L417" s="9" t="n">
        <v>145</v>
      </c>
      <c r="M417" s="9" t="n">
        <v>0</v>
      </c>
      <c r="N417" s="9" t="n">
        <v>7</v>
      </c>
      <c r="O417" s="9" t="n">
        <v>173</v>
      </c>
      <c r="P417" s="9" t="n">
        <v>42</v>
      </c>
      <c r="Q417" s="9" t="n">
        <v>25</v>
      </c>
      <c r="R417" s="11" t="n">
        <f aca="false">MAX(テーブル3[[#This Row],[火力]],(テーブル3[[#This Row],[雷装]]/2),テーブル3[[#This Row],[航空]])</f>
        <v>251</v>
      </c>
      <c r="S4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63</v>
      </c>
      <c r="T417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417" s="12" t="n">
        <f aca="false">IF(AND(テーブル3[[#This Row],[艦種]]="駆逐",テーブル3[[#This Row],[副火力]]=テーブル3[[#This Row],[火力]]),テーブル3[[#This Row],[副火力]]*1.5,テーブル3[[#This Row],[副火力]])</f>
        <v>94.5</v>
      </c>
      <c r="V417" s="1" t="n">
        <f aca="false">((テーブル3[[#This Row],[主火力補正]]*4)+(テーブル3[[#This Row],[副火力補正]]*0.5))*((H417/3))/1000*VLOOKUP(E417,Sheet4!$A$2:$E$15,2,0)</f>
        <v>68.6816666666667</v>
      </c>
      <c r="W417" s="1" t="n">
        <f aca="false">(F417/IF(テーブル3[[#This Row],[装甲]]="軽",280,IF(テーブル3[[#This Row],[装甲]]="中",250,220)))*((テーブル3[[#This Row],[対空]]/400)+(K417*1.8)+(テーブル3[[#This Row],[速力]])+(Q417*0.1))*VLOOKUP(E417,Sheet4!$A$2:$E$15,3,0)/IF(OR(テーブル3[[#This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64.4263125</v>
      </c>
      <c r="X417" s="1" t="n">
        <f aca="false">((L417*3)+(テーブル3[[#This Row],[航空]]/15)+(O417/8)+(Q417*0.1))*VLOOKUP(E417,Sheet4!$A$2:$E$15,4,0)/12</f>
        <v>38.2604166666667</v>
      </c>
      <c r="Y417" s="1" t="n">
        <f aca="false">(((20-N417)-1)^2)/2*VLOOKUP(E417,Sheet4!$A$2:$E$15,5,0)</f>
        <v>72</v>
      </c>
      <c r="Z417" s="11"/>
    </row>
    <row r="418" customFormat="false" ht="16.5" hidden="false" customHeight="false" outlineLevel="0" collapsed="false">
      <c r="A418" s="5" t="s">
        <v>476</v>
      </c>
      <c r="B418" s="35" t="s">
        <v>357</v>
      </c>
      <c r="C418" s="35"/>
      <c r="D418" s="24" t="s">
        <v>61</v>
      </c>
      <c r="E418" s="14" t="s">
        <v>32</v>
      </c>
      <c r="F418" s="9" t="n">
        <v>1516</v>
      </c>
      <c r="G418" s="10" t="s">
        <v>33</v>
      </c>
      <c r="H418" s="9" t="n">
        <v>201</v>
      </c>
      <c r="I418" s="9" t="n">
        <v>60</v>
      </c>
      <c r="J418" s="9" t="n">
        <v>438</v>
      </c>
      <c r="K418" s="9" t="n">
        <v>193</v>
      </c>
      <c r="L418" s="9" t="n">
        <v>128</v>
      </c>
      <c r="M418" s="9" t="n">
        <v>0</v>
      </c>
      <c r="N418" s="9" t="n">
        <v>8</v>
      </c>
      <c r="O418" s="9" t="n">
        <v>184</v>
      </c>
      <c r="P418" s="9" t="n">
        <v>44</v>
      </c>
      <c r="Q418" s="9" t="n">
        <v>27</v>
      </c>
      <c r="R418" s="11" t="n">
        <f aca="false">MAX(テーブル3[[#This Row],[火力]],(テーブル3[[#This Row],[雷装]]/2),テーブル3[[#This Row],[航空]])</f>
        <v>219</v>
      </c>
      <c r="S41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18" s="12" t="n">
        <f aca="false">IF(AND(テーブル3[[#This Row],[主火力]]=テーブル3[[#This Row],[火力]],テーブル3[[#This Row],[艦種]]="駆逐"),テーブル3[[#This Row],[主火力]]*1.5,テーブル3[[#This Row],[主火力]])</f>
        <v>219</v>
      </c>
      <c r="U418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18" s="1" t="n">
        <f aca="false">((テーブル3[[#This Row],[主火力補正]]*4)+(テーブル3[[#This Row],[副火力補正]]*0.5))*((H418/3))/1000*VLOOKUP(E418,Sheet4!$A$2:$E$15,2,0)</f>
        <v>61.707</v>
      </c>
      <c r="W418" s="1" t="n">
        <f aca="false">(F418/IF(テーブル3[[#This Row],[装甲]]="軽",280,IF(テーブル3[[#This Row],[装甲]]="中",250,220)))*((テーブル3[[#This Row],[対空]]/400)+(K418*1.8)+(テーブル3[[#This Row],[速力]])+(Q418*0.1))*VLOOKUP(E418,Sheet4!$A$2:$E$15,3,0)/IF(OR(テーブル3[[#This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53.3875642857143</v>
      </c>
      <c r="X418" s="1" t="n">
        <f aca="false">((L418*3)+(テーブル3[[#This Row],[航空]]/15)+(O418/8)+(Q418*0.1))*VLOOKUP(E418,Sheet4!$A$2:$E$15,4,0)/12</f>
        <v>34.1416666666667</v>
      </c>
      <c r="Y418" s="1" t="n">
        <f aca="false">(((20-N418)-1)^2)/2*VLOOKUP(E418,Sheet4!$A$2:$E$15,5,0)</f>
        <v>60.5</v>
      </c>
    </row>
    <row r="419" customFormat="false" ht="16.5" hidden="false" customHeight="false" outlineLevel="0" collapsed="false">
      <c r="A419" s="22" t="s">
        <v>477</v>
      </c>
      <c r="B419" s="35" t="s">
        <v>357</v>
      </c>
      <c r="C419" s="35"/>
      <c r="D419" s="7" t="s">
        <v>56</v>
      </c>
      <c r="E419" s="14" t="s">
        <v>32</v>
      </c>
      <c r="F419" s="9" t="n">
        <v>2641</v>
      </c>
      <c r="G419" s="10" t="s">
        <v>33</v>
      </c>
      <c r="H419" s="9" t="n">
        <v>223</v>
      </c>
      <c r="I419" s="9" t="n">
        <v>86</v>
      </c>
      <c r="J419" s="9" t="n">
        <v>393</v>
      </c>
      <c r="K419" s="9" t="n">
        <v>197</v>
      </c>
      <c r="L419" s="9" t="n">
        <v>197</v>
      </c>
      <c r="M419" s="9" t="n">
        <v>0</v>
      </c>
      <c r="N419" s="9" t="n">
        <v>11</v>
      </c>
      <c r="O419" s="9" t="n">
        <v>122</v>
      </c>
      <c r="P419" s="9" t="n">
        <v>44</v>
      </c>
      <c r="Q419" s="9" t="n">
        <v>0</v>
      </c>
      <c r="R419" s="11" t="n">
        <f aca="false">MAX(テーブル3[[#This Row],[火力]],(テーブル3[[#This Row],[雷装]]/2),テーブル3[[#This Row],[航空]])</f>
        <v>196.5</v>
      </c>
      <c r="S41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86</v>
      </c>
      <c r="T419" s="12" t="n">
        <f aca="false">IF(AND(テーブル3[[#This Row],[主火力]]=テーブル3[[#This Row],[火力]],テーブル3[[#This Row],[艦種]]="駆逐"),テーブル3[[#This Row],[主火力]]*1.5,テーブル3[[#This Row],[主火力]])</f>
        <v>196.5</v>
      </c>
      <c r="U419" s="12" t="n">
        <f aca="false">IF(AND(テーブル3[[#This Row],[艦種]]="駆逐",テーブル3[[#This Row],[副火力]]=テーブル3[[#This Row],[火力]]),テーブル3[[#This Row],[副火力]]*1.5,テーブル3[[#This Row],[副火力]])</f>
        <v>129</v>
      </c>
      <c r="V419" s="1" t="n">
        <f aca="false">((テーブル3[[#This Row],[主火力補正]]*4)+(テーブル3[[#This Row],[副火力補正]]*0.5))*((H419/3))/1000*VLOOKUP(E419,Sheet4!$A$2:$E$15,2,0)</f>
        <v>63.2205</v>
      </c>
      <c r="W419" s="1" t="n">
        <f aca="false">(F419/IF(テーブル3[[#This Row],[装甲]]="軽",280,IF(テーブル3[[#This Row],[装甲]]="中",250,220)))*((テーブル3[[#This Row],[対空]]/400)+(K419*1.8)+(テーブル3[[#This Row],[速力]])+(Q419*0.1))*VLOOKUP(E419,Sheet4!$A$2:$E$15,3,0)/IF(OR(テーブル3[[#This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94.1074368303572</v>
      </c>
      <c r="X419" s="1" t="n">
        <f aca="false">((L419*3)+(テーブル3[[#This Row],[航空]]/15)+(O419/8)+(Q419*0.1))*VLOOKUP(E419,Sheet4!$A$2:$E$15,4,0)/12</f>
        <v>50.5208333333333</v>
      </c>
      <c r="Y419" s="1" t="n">
        <f aca="false">(((20-N419)-1)^2)/2*VLOOKUP(E419,Sheet4!$A$2:$E$15,5,0)</f>
        <v>32</v>
      </c>
    </row>
    <row r="420" customFormat="false" ht="16.5" hidden="false" customHeight="false" outlineLevel="0" collapsed="false">
      <c r="A420" s="22" t="s">
        <v>478</v>
      </c>
      <c r="B420" s="35" t="s">
        <v>357</v>
      </c>
      <c r="C420" s="35"/>
      <c r="D420" s="32" t="s">
        <v>130</v>
      </c>
      <c r="E420" s="14" t="s">
        <v>32</v>
      </c>
      <c r="F420" s="9" t="n">
        <v>1487</v>
      </c>
      <c r="G420" s="10" t="s">
        <v>33</v>
      </c>
      <c r="H420" s="9" t="n">
        <v>196</v>
      </c>
      <c r="I420" s="9" t="n">
        <v>59</v>
      </c>
      <c r="J420" s="9" t="n">
        <v>427</v>
      </c>
      <c r="K420" s="9" t="n">
        <v>193</v>
      </c>
      <c r="L420" s="9" t="n">
        <v>138</v>
      </c>
      <c r="M420" s="9" t="n">
        <v>0</v>
      </c>
      <c r="N420" s="9" t="n">
        <v>7</v>
      </c>
      <c r="O420" s="9" t="n">
        <v>181</v>
      </c>
      <c r="P420" s="9" t="n">
        <v>44</v>
      </c>
      <c r="Q420" s="9" t="n">
        <v>35</v>
      </c>
      <c r="R420" s="11" t="n">
        <f aca="false">MAX(テーブル3[[#This Row],[火力]],(テーブル3[[#This Row],[雷装]]/2),テーブル3[[#This Row],[航空]])</f>
        <v>213.5</v>
      </c>
      <c r="S42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20" s="12" t="n">
        <f aca="false">IF(AND(テーブル3[[#This Row],[主火力]]=テーブル3[[#This Row],[火力]],テーブル3[[#This Row],[艦種]]="駆逐"),テーブル3[[#This Row],[主火力]]*1.5,テーブル3[[#This Row],[主火力]])</f>
        <v>213.5</v>
      </c>
      <c r="U420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20" s="1" t="n">
        <f aca="false">((テーブル3[[#This Row],[主火力補正]]*4)+(テーブル3[[#This Row],[副火力補正]]*0.5))*((H420/3))/1000*VLOOKUP(E420,Sheet4!$A$2:$E$15,2,0)</f>
        <v>58.6856666666667</v>
      </c>
      <c r="W420" s="1" t="n">
        <f aca="false">(F420/IF(テーブル3[[#This Row],[装甲]]="軽",280,IF(テーブル3[[#This Row],[装甲]]="中",250,220)))*((テーブル3[[#This Row],[対空]]/400)+(K420*1.8)+(テーブル3[[#This Row],[速力]])+(Q420*0.1))*VLOOKUP(E420,Sheet4!$A$2:$E$15,3,0)/IF(OR(テーブル3[[#This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52.4758316964286</v>
      </c>
      <c r="X420" s="1" t="n">
        <f aca="false">((L420*3)+(テーブル3[[#This Row],[航空]]/15)+(O420/8)+(Q420*0.1))*VLOOKUP(E420,Sheet4!$A$2:$E$15,4,0)/12</f>
        <v>36.6770833333333</v>
      </c>
      <c r="Y420" s="1" t="n">
        <f aca="false">(((20-N420)-1)^2)/2*VLOOKUP(E420,Sheet4!$A$2:$E$15,5,0)</f>
        <v>72</v>
      </c>
      <c r="Z420" s="11"/>
    </row>
    <row r="421" customFormat="false" ht="16.5" hidden="false" customHeight="false" outlineLevel="0" collapsed="false">
      <c r="A421" s="5" t="s">
        <v>479</v>
      </c>
      <c r="B421" s="35" t="s">
        <v>357</v>
      </c>
      <c r="C421" s="35"/>
      <c r="D421" s="24" t="s">
        <v>61</v>
      </c>
      <c r="E421" s="14" t="s">
        <v>32</v>
      </c>
      <c r="F421" s="9" t="n">
        <v>1964</v>
      </c>
      <c r="G421" s="10" t="s">
        <v>33</v>
      </c>
      <c r="H421" s="9" t="n">
        <v>196</v>
      </c>
      <c r="I421" s="9" t="n">
        <v>62</v>
      </c>
      <c r="J421" s="9" t="n">
        <v>509</v>
      </c>
      <c r="K421" s="9" t="n">
        <v>191</v>
      </c>
      <c r="L421" s="9" t="n">
        <v>150</v>
      </c>
      <c r="M421" s="9" t="n">
        <v>0</v>
      </c>
      <c r="N421" s="9" t="n">
        <v>8</v>
      </c>
      <c r="O421" s="9" t="n">
        <v>189</v>
      </c>
      <c r="P421" s="9" t="n">
        <v>42</v>
      </c>
      <c r="Q421" s="9" t="n">
        <v>48</v>
      </c>
      <c r="R421" s="11" t="n">
        <f aca="false">MAX(テーブル3[[#This Row],[火力]],(テーブル3[[#This Row],[雷装]]/2),テーブル3[[#This Row],[航空]])</f>
        <v>254.5</v>
      </c>
      <c r="S42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62</v>
      </c>
      <c r="T421" s="12" t="n">
        <f aca="false">IF(AND(テーブル3[[#This Row],[主火力]]=テーブル3[[#This Row],[火力]],テーブル3[[#This Row],[艦種]]="駆逐"),テーブル3[[#This Row],[主火力]]*1.5,テーブル3[[#This Row],[主火力]])</f>
        <v>254.5</v>
      </c>
      <c r="U421" s="12" t="n">
        <f aca="false">IF(AND(テーブル3[[#This Row],[艦種]]="駆逐",テーブル3[[#This Row],[副火力]]=テーブル3[[#This Row],[火力]]),テーブル3[[#This Row],[副火力]]*1.5,テーブル3[[#This Row],[副火力]])</f>
        <v>93</v>
      </c>
      <c r="V421" s="1" t="n">
        <f aca="false">((テーブル3[[#This Row],[主火力補正]]*4)+(テーブル3[[#This Row],[副火力補正]]*0.5))*((H421/3))/1000*VLOOKUP(E421,Sheet4!$A$2:$E$15,2,0)</f>
        <v>69.5473333333333</v>
      </c>
      <c r="W421" s="1" t="n">
        <f aca="false">(F421/IF(テーブル3[[#This Row],[装甲]]="軽",280,IF(テーブル3[[#This Row],[装甲]]="中",250,220)))*((テーブル3[[#This Row],[対空]]/400)+(K421*1.8)+(テーブル3[[#This Row],[速力]])+(Q421*0.1))*VLOOKUP(E421,Sheet4!$A$2:$E$15,3,0)/IF(OR(テーブル3[[#This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68.5602589285714</v>
      </c>
      <c r="X421" s="1" t="n">
        <f aca="false">((L421*3)+(テーブル3[[#This Row],[航空]]/15)+(O421/8)+(Q421*0.1))*VLOOKUP(E421,Sheet4!$A$2:$E$15,4,0)/12</f>
        <v>39.86875</v>
      </c>
      <c r="Y421" s="1" t="n">
        <f aca="false">(((20-N421)-1)^2)/2*VLOOKUP(E421,Sheet4!$A$2:$E$15,5,0)</f>
        <v>60.5</v>
      </c>
      <c r="Z421" s="11"/>
    </row>
    <row r="422" customFormat="false" ht="16.5" hidden="false" customHeight="false" outlineLevel="0" collapsed="false">
      <c r="A422" s="22" t="s">
        <v>480</v>
      </c>
      <c r="B422" s="35" t="s">
        <v>357</v>
      </c>
      <c r="C422" s="35"/>
      <c r="D422" s="13" t="s">
        <v>31</v>
      </c>
      <c r="E422" s="14" t="s">
        <v>32</v>
      </c>
      <c r="F422" s="9" t="n">
        <v>2145</v>
      </c>
      <c r="G422" s="10" t="s">
        <v>33</v>
      </c>
      <c r="H422" s="9" t="n">
        <v>210</v>
      </c>
      <c r="I422" s="9" t="n">
        <v>65</v>
      </c>
      <c r="J422" s="9" t="n">
        <v>526</v>
      </c>
      <c r="K422" s="9" t="n">
        <v>191</v>
      </c>
      <c r="L422" s="9" t="n">
        <v>154</v>
      </c>
      <c r="M422" s="9" t="n">
        <v>0</v>
      </c>
      <c r="N422" s="9" t="n">
        <v>9</v>
      </c>
      <c r="O422" s="9" t="n">
        <v>192</v>
      </c>
      <c r="P422" s="9" t="n">
        <v>42</v>
      </c>
      <c r="Q422" s="9" t="n">
        <v>72</v>
      </c>
      <c r="R422" s="11" t="n">
        <f aca="false">MAX(テーブル3[[#This Row],[火力]],(テーブル3[[#This Row],[雷装]]/2),テーブル3[[#This Row],[航空]])</f>
        <v>263</v>
      </c>
      <c r="S42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22" s="12" t="n">
        <f aca="false">IF(AND(テーブル3[[#This Row],[主火力]]=テーブル3[[#This Row],[火力]],テーブル3[[#This Row],[艦種]]="駆逐"),テーブル3[[#This Row],[主火力]]*1.5,テーブル3[[#This Row],[主火力]])</f>
        <v>263</v>
      </c>
      <c r="U422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22" s="1" t="n">
        <f aca="false">((テーブル3[[#This Row],[主火力補正]]*4)+(テーブル3[[#This Row],[副火力補正]]*0.5))*((H422/3))/1000*VLOOKUP(E422,Sheet4!$A$2:$E$15,2,0)</f>
        <v>77.0525</v>
      </c>
      <c r="W422" s="1" t="n">
        <f aca="false">(F422/IF(テーブル3[[#This Row],[装甲]]="軽",280,IF(テーブル3[[#This Row],[装甲]]="中",250,220)))*((テーブル3[[#This Row],[対空]]/400)+(K422*1.8)+(テーブル3[[#This Row],[速力]])+(Q422*0.1))*VLOOKUP(E422,Sheet4!$A$2:$E$15,3,0)/IF(OR(テーブル3[[#This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75.3402522321429</v>
      </c>
      <c r="X422" s="1" t="n">
        <f aca="false">((L422*3)+(テーブル3[[#This Row],[航空]]/15)+(O422/8)+(Q422*0.1))*VLOOKUP(E422,Sheet4!$A$2:$E$15,4,0)/12</f>
        <v>41.1</v>
      </c>
      <c r="Y422" s="1" t="n">
        <f aca="false">(((20-N422)-1)^2)/2*VLOOKUP(E422,Sheet4!$A$2:$E$15,5,0)</f>
        <v>50</v>
      </c>
    </row>
    <row r="423" customFormat="false" ht="16.5" hidden="false" customHeight="false" outlineLevel="0" collapsed="false">
      <c r="A423" s="22" t="s">
        <v>481</v>
      </c>
      <c r="B423" s="35" t="s">
        <v>357</v>
      </c>
      <c r="C423" s="35"/>
      <c r="D423" s="24" t="s">
        <v>61</v>
      </c>
      <c r="E423" s="14" t="s">
        <v>32</v>
      </c>
      <c r="F423" s="9" t="n">
        <v>1773</v>
      </c>
      <c r="G423" s="10" t="s">
        <v>33</v>
      </c>
      <c r="H423" s="9" t="n">
        <v>196</v>
      </c>
      <c r="I423" s="9" t="n">
        <v>59</v>
      </c>
      <c r="J423" s="9" t="n">
        <v>478</v>
      </c>
      <c r="K423" s="9" t="n">
        <v>192</v>
      </c>
      <c r="L423" s="9" t="n">
        <v>145</v>
      </c>
      <c r="M423" s="9" t="n">
        <v>0</v>
      </c>
      <c r="N423" s="9" t="n">
        <v>8</v>
      </c>
      <c r="O423" s="9" t="n">
        <v>189</v>
      </c>
      <c r="P423" s="9" t="n">
        <v>43</v>
      </c>
      <c r="Q423" s="9" t="n">
        <v>34</v>
      </c>
      <c r="R423" s="11" t="n">
        <f aca="false">MAX(テーブル3[[#This Row],[火力]],(テーブル3[[#This Row],[雷装]]/2),テーブル3[[#This Row],[航空]])</f>
        <v>239</v>
      </c>
      <c r="S42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23" s="12" t="n">
        <f aca="false">IF(AND(テーブル3[[#This Row],[主火力]]=テーブル3[[#This Row],[火力]],テーブル3[[#This Row],[艦種]]="駆逐"),テーブル3[[#This Row],[主火力]]*1.5,テーブル3[[#This Row],[主火力]])</f>
        <v>239</v>
      </c>
      <c r="U423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23" s="1" t="n">
        <f aca="false">((テーブル3[[#This Row],[主火力補正]]*4)+(テーブル3[[#This Row],[副火力補正]]*0.5))*((H423/3))/1000*VLOOKUP(E423,Sheet4!$A$2:$E$15,2,0)</f>
        <v>65.3496666666667</v>
      </c>
      <c r="W423" s="1" t="n">
        <f aca="false">(F423/IF(テーブル3[[#This Row],[装甲]]="軽",280,IF(テーブル3[[#This Row],[装甲]]="中",250,220)))*((テーブル3[[#This Row],[対空]]/400)+(K423*1.8)+(テーブル3[[#This Row],[速力]])+(Q423*0.1))*VLOOKUP(E423,Sheet4!$A$2:$E$15,3,0)/IF(OR(テーブル3[[#This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62.1123850446429</v>
      </c>
      <c r="X423" s="1" t="n">
        <f aca="false">((L423*3)+(テーブル3[[#This Row],[航空]]/15)+(O423/8)+(Q423*0.1))*VLOOKUP(E423,Sheet4!$A$2:$E$15,4,0)/12</f>
        <v>38.5020833333333</v>
      </c>
      <c r="Y423" s="1" t="n">
        <f aca="false">(((20-N423)-1)^2)/2*VLOOKUP(E423,Sheet4!$A$2:$E$15,5,0)</f>
        <v>60.5</v>
      </c>
    </row>
    <row r="424" customFormat="false" ht="16.5" hidden="false" customHeight="false" outlineLevel="0" collapsed="false">
      <c r="A424" s="22" t="s">
        <v>482</v>
      </c>
      <c r="B424" s="35" t="s">
        <v>357</v>
      </c>
      <c r="C424" s="35"/>
      <c r="D424" s="24" t="s">
        <v>61</v>
      </c>
      <c r="E424" s="14" t="s">
        <v>32</v>
      </c>
      <c r="F424" s="9" t="n">
        <v>1619</v>
      </c>
      <c r="G424" s="10" t="s">
        <v>33</v>
      </c>
      <c r="H424" s="9" t="n">
        <v>196</v>
      </c>
      <c r="I424" s="9" t="n">
        <v>59</v>
      </c>
      <c r="J424" s="9" t="n">
        <v>478</v>
      </c>
      <c r="K424" s="9" t="n">
        <v>193</v>
      </c>
      <c r="L424" s="9" t="n">
        <v>145</v>
      </c>
      <c r="M424" s="9" t="n">
        <v>0</v>
      </c>
      <c r="N424" s="9" t="n">
        <v>8</v>
      </c>
      <c r="O424" s="9" t="n">
        <v>189</v>
      </c>
      <c r="P424" s="9" t="n">
        <v>44</v>
      </c>
      <c r="Q424" s="9" t="n">
        <v>32</v>
      </c>
      <c r="R424" s="11" t="n">
        <f aca="false">MAX(テーブル3[[#This Row],[火力]],(テーブル3[[#This Row],[雷装]]/2),テーブル3[[#This Row],[航空]])</f>
        <v>239</v>
      </c>
      <c r="S42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24" s="12" t="n">
        <f aca="false">IF(AND(テーブル3[[#This Row],[主火力]]=テーブル3[[#This Row],[火力]],テーブル3[[#This Row],[艦種]]="駆逐"),テーブル3[[#This Row],[主火力]]*1.5,テーブル3[[#This Row],[主火力]])</f>
        <v>239</v>
      </c>
      <c r="U424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24" s="1" t="n">
        <f aca="false">((テーブル3[[#This Row],[主火力補正]]*4)+(テーブル3[[#This Row],[副火力補正]]*0.5))*((H424/3))/1000*VLOOKUP(E424,Sheet4!$A$2:$E$15,2,0)</f>
        <v>65.3496666666667</v>
      </c>
      <c r="W424" s="1" t="n">
        <f aca="false">(F424/IF(テーブル3[[#This Row],[装甲]]="軽",280,IF(テーブル3[[#This Row],[装甲]]="中",250,220)))*((テーブル3[[#This Row],[対空]]/400)+(K424*1.8)+(テーブル3[[#This Row],[速力]])+(Q424*0.1))*VLOOKUP(E424,Sheet4!$A$2:$E$15,3,0)/IF(OR(テーブル3[[#This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57.0932399553572</v>
      </c>
      <c r="X424" s="1" t="n">
        <f aca="false">((L424*3)+(テーブル3[[#This Row],[航空]]/15)+(O424/8)+(Q424*0.1))*VLOOKUP(E424,Sheet4!$A$2:$E$15,4,0)/12</f>
        <v>38.4854166666667</v>
      </c>
      <c r="Y424" s="1" t="n">
        <f aca="false">(((20-N424)-1)^2)/2*VLOOKUP(E424,Sheet4!$A$2:$E$15,5,0)</f>
        <v>60.5</v>
      </c>
    </row>
    <row r="425" customFormat="false" ht="33" hidden="false" customHeight="false" outlineLevel="0" collapsed="false">
      <c r="A425" s="22" t="s">
        <v>483</v>
      </c>
      <c r="B425" s="35" t="s">
        <v>357</v>
      </c>
      <c r="C425" s="35"/>
      <c r="D425" s="7" t="s">
        <v>27</v>
      </c>
      <c r="E425" s="14" t="s">
        <v>32</v>
      </c>
      <c r="F425" s="9" t="n">
        <v>1828</v>
      </c>
      <c r="G425" s="10" t="s">
        <v>33</v>
      </c>
      <c r="H425" s="9" t="n">
        <v>226</v>
      </c>
      <c r="I425" s="9" t="n">
        <v>70</v>
      </c>
      <c r="J425" s="9" t="n">
        <v>545</v>
      </c>
      <c r="K425" s="9" t="n">
        <v>190</v>
      </c>
      <c r="L425" s="9" t="n">
        <v>157</v>
      </c>
      <c r="M425" s="9" t="n">
        <v>0</v>
      </c>
      <c r="N425" s="9" t="n">
        <v>10</v>
      </c>
      <c r="O425" s="9" t="n">
        <v>200</v>
      </c>
      <c r="P425" s="9" t="n">
        <v>40</v>
      </c>
      <c r="Q425" s="9" t="n">
        <v>32</v>
      </c>
      <c r="R425" s="11" t="n">
        <f aca="false">MAX(テーブル3[[#This Row],[火力]],(テーブル3[[#This Row],[雷装]]/2),テーブル3[[#This Row],[航空]])</f>
        <v>272.5</v>
      </c>
      <c r="S42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70</v>
      </c>
      <c r="T425" s="12" t="n">
        <f aca="false">IF(AND(テーブル3[[#This Row],[主火力]]=テーブル3[[#This Row],[火力]],テーブル3[[#This Row],[艦種]]="駆逐"),テーブル3[[#This Row],[主火力]]*1.5,テーブル3[[#This Row],[主火力]])</f>
        <v>272.5</v>
      </c>
      <c r="U425" s="12" t="n">
        <f aca="false">IF(AND(テーブル3[[#This Row],[艦種]]="駆逐",テーブル3[[#This Row],[副火力]]=テーブル3[[#This Row],[火力]]),テーブル3[[#This Row],[副火力]]*1.5,テーブル3[[#This Row],[副火力]])</f>
        <v>105</v>
      </c>
      <c r="V425" s="1" t="n">
        <f aca="false">((テーブル3[[#This Row],[主火力補正]]*4)+(テーブル3[[#This Row],[副火力補正]]*0.5))*((H425/3))/1000*VLOOKUP(E425,Sheet4!$A$2:$E$15,2,0)</f>
        <v>86.0683333333333</v>
      </c>
      <c r="W425" s="1" t="n">
        <f aca="false">(F425/IF(テーブル3[[#This Row],[装甲]]="軽",280,IF(テーブル3[[#This Row],[装甲]]="中",250,220)))*((テーブル3[[#This Row],[対空]]/400)+(K425*1.8)+(テーブル3[[#This Row],[速力]])+(Q425*0.1))*VLOOKUP(E425,Sheet4!$A$2:$E$15,3,0)/IF(OR(テーブル3[[#This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62.9342044642857</v>
      </c>
      <c r="X425" s="1" t="n">
        <f aca="false">((L425*3)+(テーブル3[[#This Row],[航空]]/15)+(O425/8)+(Q425*0.1))*VLOOKUP(E425,Sheet4!$A$2:$E$15,4,0)/12</f>
        <v>41.6</v>
      </c>
      <c r="Y425" s="1" t="n">
        <f aca="false">(((20-N425)-1)^2)/2*VLOOKUP(E425,Sheet4!$A$2:$E$15,5,0)</f>
        <v>40.5</v>
      </c>
      <c r="Z425" s="11"/>
    </row>
    <row r="426" customFormat="false" ht="16.5" hidden="false" customHeight="false" outlineLevel="0" collapsed="false">
      <c r="A426" s="22" t="s">
        <v>484</v>
      </c>
      <c r="B426" s="35" t="s">
        <v>357</v>
      </c>
      <c r="C426" s="35"/>
      <c r="D426" s="24" t="s">
        <v>61</v>
      </c>
      <c r="E426" s="14" t="s">
        <v>32</v>
      </c>
      <c r="F426" s="9" t="n">
        <v>1885</v>
      </c>
      <c r="G426" s="10" t="s">
        <v>33</v>
      </c>
      <c r="H426" s="9" t="n">
        <v>201</v>
      </c>
      <c r="I426" s="9" t="n">
        <v>65</v>
      </c>
      <c r="J426" s="9" t="n">
        <v>512</v>
      </c>
      <c r="K426" s="9" t="n">
        <v>192</v>
      </c>
      <c r="L426" s="9" t="n">
        <v>150</v>
      </c>
      <c r="M426" s="9" t="n">
        <v>0</v>
      </c>
      <c r="N426" s="9" t="n">
        <v>8</v>
      </c>
      <c r="O426" s="9" t="n">
        <v>189</v>
      </c>
      <c r="P426" s="9" t="n">
        <v>42</v>
      </c>
      <c r="Q426" s="9" t="n">
        <v>25</v>
      </c>
      <c r="R426" s="11" t="n">
        <f aca="false">MAX(テーブル3[[#This Row],[火力]],(テーブル3[[#This Row],[雷装]]/2),テーブル3[[#This Row],[航空]])</f>
        <v>256</v>
      </c>
      <c r="S42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26" s="12" t="n">
        <f aca="false">IF(AND(テーブル3[[#This Row],[主火力]]=テーブル3[[#This Row],[火力]],テーブル3[[#This Row],[艦種]]="駆逐"),テーブル3[[#This Row],[主火力]]*1.5,テーブル3[[#This Row],[主火力]])</f>
        <v>256</v>
      </c>
      <c r="U426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26" s="1" t="n">
        <f aca="false">((テーブル3[[#This Row],[主火力補正]]*4)+(テーブル3[[#This Row],[副火力補正]]*0.5))*((H426/3))/1000*VLOOKUP(E426,Sheet4!$A$2:$E$15,2,0)</f>
        <v>71.87425</v>
      </c>
      <c r="W426" s="1" t="n">
        <f aca="false">(F426/IF(テーブル3[[#This Row],[装甲]]="軽",280,IF(テーブル3[[#This Row],[装甲]]="中",250,220)))*((テーブル3[[#This Row],[対空]]/400)+(K426*1.8)+(テーブル3[[#This Row],[速力]])+(Q426*0.1))*VLOOKUP(E426,Sheet4!$A$2:$E$15,3,0)/IF(OR(テーブル3[[#This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65.7183370535714</v>
      </c>
      <c r="X426" s="1" t="n">
        <f aca="false">((L426*3)+(テーブル3[[#This Row],[航空]]/15)+(O426/8)+(Q426*0.1))*VLOOKUP(E426,Sheet4!$A$2:$E$15,4,0)/12</f>
        <v>39.6770833333333</v>
      </c>
      <c r="Y426" s="1" t="n">
        <f aca="false">(((20-N426)-1)^2)/2*VLOOKUP(E426,Sheet4!$A$2:$E$15,5,0)</f>
        <v>60.5</v>
      </c>
    </row>
    <row r="427" customFormat="false" ht="16.5" hidden="false" customHeight="false" outlineLevel="0" collapsed="false">
      <c r="A427" s="22" t="s">
        <v>485</v>
      </c>
      <c r="B427" s="35" t="s">
        <v>357</v>
      </c>
      <c r="C427" s="35"/>
      <c r="D427" s="24" t="s">
        <v>61</v>
      </c>
      <c r="E427" s="14" t="s">
        <v>32</v>
      </c>
      <c r="F427" s="9" t="n">
        <v>1747</v>
      </c>
      <c r="G427" s="10" t="s">
        <v>33</v>
      </c>
      <c r="H427" s="9" t="n">
        <v>210</v>
      </c>
      <c r="I427" s="9" t="n">
        <v>60</v>
      </c>
      <c r="J427" s="9" t="n">
        <v>493</v>
      </c>
      <c r="K427" s="9" t="n">
        <v>194</v>
      </c>
      <c r="L427" s="9" t="n">
        <v>150</v>
      </c>
      <c r="M427" s="9" t="n">
        <v>0</v>
      </c>
      <c r="N427" s="9" t="n">
        <v>8</v>
      </c>
      <c r="O427" s="9" t="n">
        <v>170</v>
      </c>
      <c r="P427" s="9" t="n">
        <v>45</v>
      </c>
      <c r="Q427" s="9" t="n">
        <v>52</v>
      </c>
      <c r="R427" s="11" t="n">
        <f aca="false">MAX(テーブル3[[#This Row],[火力]],(テーブル3[[#This Row],[雷装]]/2),テーブル3[[#This Row],[航空]])</f>
        <v>246.5</v>
      </c>
      <c r="S42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27" s="12" t="n">
        <f aca="false">IF(AND(テーブル3[[#This Row],[主火力]]=テーブル3[[#This Row],[火力]],テーブル3[[#This Row],[艦種]]="駆逐"),テーブル3[[#This Row],[主火力]]*1.5,テーブル3[[#This Row],[主火力]])</f>
        <v>246.5</v>
      </c>
      <c r="U427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27" s="1" t="n">
        <f aca="false">((テーブル3[[#This Row],[主火力補正]]*4)+(テーブル3[[#This Row],[副火力補正]]*0.5))*((H427/3))/1000*VLOOKUP(E427,Sheet4!$A$2:$E$15,2,0)</f>
        <v>72.17</v>
      </c>
      <c r="W427" s="1" t="n">
        <f aca="false">(F427/IF(テーブル3[[#This Row],[装甲]]="軽",280,IF(テーブル3[[#This Row],[装甲]]="中",250,220)))*((テーブル3[[#This Row],[対空]]/400)+(K427*1.8)+(テーブル3[[#This Row],[速力]])+(Q427*0.1))*VLOOKUP(E427,Sheet4!$A$2:$E$15,3,0)/IF(OR(テーブル3[[#This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62.3577611607143</v>
      </c>
      <c r="X427" s="1" t="n">
        <f aca="false">((L427*3)+(テーブル3[[#This Row],[航空]]/15)+(O427/8)+(Q427*0.1))*VLOOKUP(E427,Sheet4!$A$2:$E$15,4,0)/12</f>
        <v>39.7041666666667</v>
      </c>
      <c r="Y427" s="1" t="n">
        <f aca="false">(((20-N427)-1)^2)/2*VLOOKUP(E427,Sheet4!$A$2:$E$15,5,0)</f>
        <v>60.5</v>
      </c>
    </row>
    <row r="428" customFormat="false" ht="16.5" hidden="false" customHeight="false" outlineLevel="0" collapsed="false">
      <c r="A428" s="22" t="s">
        <v>486</v>
      </c>
      <c r="B428" s="35" t="s">
        <v>357</v>
      </c>
      <c r="D428" s="0" t="s">
        <v>31</v>
      </c>
      <c r="E428" s="14" t="s">
        <v>32</v>
      </c>
      <c r="F428" s="9" t="n">
        <v>1798</v>
      </c>
      <c r="G428" s="10" t="s">
        <v>33</v>
      </c>
      <c r="H428" s="9" t="n">
        <v>211</v>
      </c>
      <c r="I428" s="9" t="n">
        <v>65</v>
      </c>
      <c r="J428" s="9" t="n">
        <v>506</v>
      </c>
      <c r="K428" s="9" t="n">
        <v>192</v>
      </c>
      <c r="L428" s="9" t="n">
        <v>146</v>
      </c>
      <c r="M428" s="9" t="n">
        <v>0</v>
      </c>
      <c r="N428" s="9" t="n">
        <v>9</v>
      </c>
      <c r="O428" s="9" t="n">
        <v>195</v>
      </c>
      <c r="P428" s="0" t="n">
        <v>46</v>
      </c>
      <c r="Q428" s="0" t="n">
        <v>75</v>
      </c>
      <c r="R428" s="11" t="n">
        <f aca="false">MAX(テーブル3[[#This Row],[火力]],(テーブル3[[#This Row],[雷装]]/2),テーブル3[[#This Row],[航空]])</f>
        <v>253</v>
      </c>
      <c r="S42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28" s="12" t="n">
        <f aca="false">IF(AND(テーブル3[[#This Row],[主火力]]=テーブル3[[#This Row],[火力]],テーブル3[[#This Row],[艦種]]="駆逐"),テーブル3[[#This Row],[主火力]]*1.5,テーブル3[[#This Row],[主火力]])</f>
        <v>253</v>
      </c>
      <c r="U428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28" s="1" t="n">
        <f aca="false">((テーブル3[[#This Row],[主火力補正]]*4)+(テーブル3[[#This Row],[副火力補正]]*0.5))*((H428/3))/1000*VLOOKUP(E428,Sheet4!$A$2:$E$15,2,0)</f>
        <v>74.6060833333333</v>
      </c>
      <c r="W428" s="1" t="n">
        <f aca="false">(F428/IF(テーブル3[[#This Row],[装甲]]="軽",280,IF(テーブル3[[#This Row],[装甲]]="中",250,220)))*((テーブル3[[#This Row],[対空]]/400)+(K428*1.8)+(テーブル3[[#This Row],[速力]])+(Q428*0.1))*VLOOKUP(E428,Sheet4!$A$2:$E$15,3,0)/IF(OR(テーブル3[[#This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64.1283991071429</v>
      </c>
      <c r="X428" s="1" t="n">
        <f aca="false">((L428*3)+(テーブル3[[#This Row],[航空]]/15)+(O428/8)+(Q428*0.1))*VLOOKUP(E428,Sheet4!$A$2:$E$15,4,0)/12</f>
        <v>39.15625</v>
      </c>
      <c r="Y428" s="1" t="n">
        <f aca="false">(((20-N428)-1)^2)/2*VLOOKUP(E428,Sheet4!$A$2:$E$15,5,0)</f>
        <v>50</v>
      </c>
    </row>
    <row r="429" customFormat="false" ht="16.5" hidden="false" customHeight="false" outlineLevel="0" collapsed="false">
      <c r="A429" s="22" t="s">
        <v>487</v>
      </c>
      <c r="B429" s="35" t="s">
        <v>357</v>
      </c>
      <c r="D429" s="0" t="s">
        <v>31</v>
      </c>
      <c r="E429" s="14" t="s">
        <v>32</v>
      </c>
      <c r="F429" s="9" t="n">
        <v>2000</v>
      </c>
      <c r="G429" s="10" t="s">
        <v>33</v>
      </c>
      <c r="H429" s="9" t="n">
        <v>202</v>
      </c>
      <c r="I429" s="9" t="n">
        <v>64</v>
      </c>
      <c r="J429" s="9" t="n">
        <v>515</v>
      </c>
      <c r="K429" s="9" t="n">
        <v>191</v>
      </c>
      <c r="L429" s="9" t="n">
        <v>152</v>
      </c>
      <c r="M429" s="9" t="n">
        <v>0</v>
      </c>
      <c r="N429" s="9" t="n">
        <v>9</v>
      </c>
      <c r="O429" s="9" t="n">
        <v>190</v>
      </c>
      <c r="P429" s="0" t="n">
        <v>42</v>
      </c>
      <c r="Q429" s="0" t="n">
        <v>70</v>
      </c>
      <c r="R429" s="11" t="n">
        <f aca="false">MAX(テーブル3[[#This Row],[火力]],(テーブル3[[#This Row],[雷装]]/2),テーブル3[[#This Row],[航空]])</f>
        <v>257.5</v>
      </c>
      <c r="S42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64</v>
      </c>
      <c r="T429" s="12" t="n">
        <f aca="false">IF(AND(テーブル3[[#This Row],[主火力]]=テーブル3[[#This Row],[火力]],テーブル3[[#This Row],[艦種]]="駆逐"),テーブル3[[#This Row],[主火力]]*1.5,テーブル3[[#This Row],[主火力]])</f>
        <v>257.5</v>
      </c>
      <c r="U429" s="12" t="n">
        <f aca="false">IF(AND(テーブル3[[#This Row],[艦種]]="駆逐",テーブル3[[#This Row],[副火力]]=テーブル3[[#This Row],[火力]]),テーブル3[[#This Row],[副火力]]*1.5,テーブル3[[#This Row],[副火力]])</f>
        <v>96</v>
      </c>
      <c r="V429" s="1" t="n">
        <f aca="false">((テーブル3[[#This Row],[主火力補正]]*4)+(テーブル3[[#This Row],[副火力補正]]*0.5))*((H429/3))/1000*VLOOKUP(E429,Sheet4!$A$2:$E$15,2,0)</f>
        <v>72.5853333333333</v>
      </c>
      <c r="W429" s="1" t="n">
        <f aca="false">(F429/IF(テーブル3[[#This Row],[装甲]]="軽",280,IF(テーブル3[[#This Row],[装甲]]="中",250,220)))*((テーブル3[[#This Row],[対空]]/400)+(K429*1.8)+(テーブル3[[#This Row],[速力]])+(Q429*0.1))*VLOOKUP(E429,Sheet4!$A$2:$E$15,3,0)/IF(OR(テーブル3[[#This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70.2107142857143</v>
      </c>
      <c r="X429" s="1" t="n">
        <f aca="false">((L429*3)+(テーブル3[[#This Row],[航空]]/15)+(O429/8)+(Q429*0.1))*VLOOKUP(E429,Sheet4!$A$2:$E$15,4,0)/12</f>
        <v>40.5625</v>
      </c>
      <c r="Y429" s="1" t="n">
        <f aca="false">(((20-N429)-1)^2)/2*VLOOKUP(E429,Sheet4!$A$2:$E$15,5,0)</f>
        <v>50</v>
      </c>
    </row>
    <row r="430" customFormat="false" ht="16.5" hidden="false" customHeight="false" outlineLevel="0" collapsed="false">
      <c r="A430" s="22" t="s">
        <v>488</v>
      </c>
      <c r="B430" s="35" t="s">
        <v>357</v>
      </c>
      <c r="D430" s="0" t="s">
        <v>31</v>
      </c>
      <c r="E430" s="14" t="s">
        <v>32</v>
      </c>
      <c r="F430" s="0" t="n">
        <v>1800</v>
      </c>
      <c r="G430" s="0" t="s">
        <v>33</v>
      </c>
      <c r="H430" s="0" t="n">
        <v>210</v>
      </c>
      <c r="I430" s="0" t="n">
        <v>60</v>
      </c>
      <c r="J430" s="0" t="n">
        <v>520</v>
      </c>
      <c r="K430" s="0" t="n">
        <v>195</v>
      </c>
      <c r="L430" s="0" t="n">
        <v>150</v>
      </c>
      <c r="M430" s="0" t="n">
        <v>0</v>
      </c>
      <c r="N430" s="0" t="n">
        <v>9</v>
      </c>
      <c r="O430" s="0" t="n">
        <v>190</v>
      </c>
      <c r="P430" s="0" t="n">
        <v>45</v>
      </c>
      <c r="Q430" s="0" t="n">
        <v>88</v>
      </c>
      <c r="R430" s="11" t="n">
        <f aca="false">MAX(テーブル3[[#This Row],[火力]],(テーブル3[[#This Row],[雷装]]/2),テーブル3[[#This Row],[航空]])</f>
        <v>260</v>
      </c>
      <c r="S43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30" s="12" t="n">
        <f aca="false">IF(AND(テーブル3[[#This Row],[主火力]]=テーブル3[[#This Row],[火力]],テーブル3[[#This Row],[艦種]]="駆逐"),テーブル3[[#This Row],[主火力]]*1.5,テーブル3[[#This Row],[主火力]])</f>
        <v>260</v>
      </c>
      <c r="U430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30" s="1" t="n">
        <f aca="false">((テーブル3[[#This Row],[主火力補正]]*4)+(テーブル3[[#This Row],[副火力補正]]*0.5))*((H430/3))/1000*VLOOKUP(E430,Sheet4!$A$2:$E$15,2,0)</f>
        <v>75.95</v>
      </c>
      <c r="W430" s="1" t="n">
        <f aca="false">(F430/IF(テーブル3[[#This Row],[装甲]]="軽",280,IF(テーブル3[[#This Row],[装甲]]="中",250,220)))*((テーブル3[[#This Row],[対空]]/400)+(K430*1.8)+(テーブル3[[#This Row],[速力]])+(Q430*0.1))*VLOOKUP(E430,Sheet4!$A$2:$E$15,3,0)/IF(OR(テーブル3[[#This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65.1174107142857</v>
      </c>
      <c r="X430" s="1" t="n">
        <f aca="false">((L430*3)+(テーブル3[[#This Row],[航空]]/15)+(O430/8)+(Q430*0.1))*VLOOKUP(E430,Sheet4!$A$2:$E$15,4,0)/12</f>
        <v>40.2125</v>
      </c>
      <c r="Y430" s="1" t="n">
        <f aca="false">(((20-N430)-1)^2)/2*VLOOKUP(E430,Sheet4!$A$2:$E$15,5,0)</f>
        <v>50</v>
      </c>
      <c r="Z430" s="11"/>
    </row>
    <row r="431" customFormat="false" ht="16.5" hidden="false" customHeight="false" outlineLevel="0" collapsed="false">
      <c r="A431" s="22" t="s">
        <v>489</v>
      </c>
      <c r="B431" s="35" t="s">
        <v>357</v>
      </c>
      <c r="D431" s="0" t="s">
        <v>27</v>
      </c>
      <c r="E431" s="14" t="s">
        <v>32</v>
      </c>
      <c r="F431" s="0" t="n">
        <v>2450</v>
      </c>
      <c r="G431" s="0" t="s">
        <v>33</v>
      </c>
      <c r="H431" s="0" t="n">
        <v>215</v>
      </c>
      <c r="I431" s="0" t="n">
        <v>80</v>
      </c>
      <c r="J431" s="0" t="n">
        <v>375</v>
      </c>
      <c r="K431" s="0" t="n">
        <v>182</v>
      </c>
      <c r="L431" s="0" t="n">
        <v>190</v>
      </c>
      <c r="M431" s="0" t="n">
        <v>0</v>
      </c>
      <c r="N431" s="0" t="n">
        <v>10</v>
      </c>
      <c r="O431" s="0" t="n">
        <v>200</v>
      </c>
      <c r="P431" s="0" t="n">
        <v>39</v>
      </c>
      <c r="Q431" s="0" t="n">
        <v>72</v>
      </c>
      <c r="R431" s="11" t="n">
        <f aca="false">MAX(テーブル3[[#This Row],[火力]],(テーブル3[[#This Row],[雷装]]/2),テーブル3[[#This Row],[航空]])</f>
        <v>187.5</v>
      </c>
      <c r="S43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80</v>
      </c>
      <c r="T431" s="12" t="n">
        <f aca="false">IF(AND(テーブル3[[#This Row],[主火力]]=テーブル3[[#This Row],[火力]],テーブル3[[#This Row],[艦種]]="駆逐"),テーブル3[[#This Row],[主火力]]*1.5,テーブル3[[#This Row],[主火力]])</f>
        <v>187.5</v>
      </c>
      <c r="U431" s="12" t="n">
        <f aca="false">IF(AND(テーブル3[[#This Row],[艦種]]="駆逐",テーブル3[[#This Row],[副火力]]=テーブル3[[#This Row],[火力]]),テーブル3[[#This Row],[副火力]]*1.5,テーブル3[[#This Row],[副火力]])</f>
        <v>120</v>
      </c>
      <c r="V431" s="1" t="n">
        <f aca="false">((テーブル3[[#This Row],[主火力補正]]*4)+(テーブル3[[#This Row],[副火力補正]]*0.5))*((H431/3))/1000*VLOOKUP(E431,Sheet4!$A$2:$E$15,2,0)</f>
        <v>58.05</v>
      </c>
      <c r="W431" s="1" t="n">
        <f aca="false">(F431/IF(テーブル3[[#This Row],[装甲]]="軽",280,IF(テーブル3[[#This Row],[装甲]]="中",250,220)))*((テーブル3[[#This Row],[対空]]/400)+(K431*1.8)+(テーブル3[[#This Row],[速力]])+(Q431*0.1))*VLOOKUP(E431,Sheet4!$A$2:$E$15,3,0)/IF(OR(テーブル3[[#This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81.87265625</v>
      </c>
      <c r="X431" s="1" t="n">
        <f aca="false">((L431*3)+(テーブル3[[#This Row],[航空]]/15)+(O431/8)+(Q431*0.1))*VLOOKUP(E431,Sheet4!$A$2:$E$15,4,0)/12</f>
        <v>50.1833333333333</v>
      </c>
      <c r="Y431" s="1" t="n">
        <f aca="false">(((20-N431)-1)^2)/2*VLOOKUP(E431,Sheet4!$A$2:$E$15,5,0)</f>
        <v>40.5</v>
      </c>
    </row>
    <row r="432" customFormat="false" ht="16.5" hidden="false" customHeight="false" outlineLevel="0" collapsed="false">
      <c r="A432" s="22" t="s">
        <v>490</v>
      </c>
      <c r="B432" s="35" t="s">
        <v>357</v>
      </c>
      <c r="D432" s="0" t="s">
        <v>31</v>
      </c>
      <c r="E432" s="0" t="s">
        <v>491</v>
      </c>
      <c r="F432" s="0" t="n">
        <v>4900</v>
      </c>
      <c r="G432" s="0" t="s">
        <v>33</v>
      </c>
      <c r="H432" s="0" t="n">
        <v>200</v>
      </c>
      <c r="I432" s="0" t="n">
        <v>70</v>
      </c>
      <c r="J432" s="0" t="n">
        <v>0</v>
      </c>
      <c r="K432" s="0" t="n">
        <v>40</v>
      </c>
      <c r="L432" s="0" t="n">
        <v>125</v>
      </c>
      <c r="M432" s="0" t="n">
        <v>0</v>
      </c>
      <c r="N432" s="0" t="n">
        <v>10</v>
      </c>
      <c r="O432" s="0" t="n">
        <v>0</v>
      </c>
      <c r="P432" s="0" t="n">
        <v>14</v>
      </c>
      <c r="Q432" s="0" t="n">
        <v>58</v>
      </c>
      <c r="R432" s="11" t="n">
        <f aca="false">MAX(テーブル3[[#This Row],[火力]],(テーブル3[[#This Row],[雷装]]/2),テーブル3[[#This Row],[航空]])</f>
        <v>70</v>
      </c>
      <c r="S43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32" s="12" t="n">
        <f aca="false">IF(AND(テーブル3[[#This Row],[主火力]]=テーブル3[[#This Row],[火力]],テーブル3[[#This Row],[艦種]]="駆逐"),テーブル3[[#This Row],[主火力]]*1.5,テーブル3[[#This Row],[主火力]])</f>
        <v>70</v>
      </c>
      <c r="U43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32" s="1" t="n">
        <f aca="false">((テーブル3[[#This Row],[主火力補正]]*4)+(テーブル3[[#This Row],[副火力補正]]*0.5))*((H432/3))/1000*VLOOKUP(E432,Sheet4!$A$2:$E$15,2,0)</f>
        <v>18.6666666666667</v>
      </c>
      <c r="W432" s="1" t="n">
        <f aca="false">(F432/IF(テーブル3[[#This Row],[装甲]]="軽",280,IF(テーブル3[[#This Row],[装甲]]="中",250,220)))*((テーブル3[[#This Row],[対空]]/400)+(K432*1.8)+(テーブル3[[#This Row],[速力]])+(Q432*0.1))*VLOOKUP(E432,Sheet4!$A$2:$E$15,3,0)/IF(OR(テーブル3[[#This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40.29921875</v>
      </c>
      <c r="X432" s="1" t="n">
        <f aca="false">((L432*3)+(テーブル3[[#This Row],[航空]]/15)+(O432/8)+(Q432*0.1))*VLOOKUP(E432,Sheet4!$A$2:$E$15,4,0)/12</f>
        <v>31.7333333333333</v>
      </c>
      <c r="Y432" s="1" t="n">
        <f aca="false">(((20-N432)-1)^2)/2*VLOOKUP(E432,Sheet4!$A$2:$E$15,5,0)</f>
        <v>40.5</v>
      </c>
      <c r="Z432" s="11"/>
    </row>
    <row r="433" customFormat="false" ht="16.5" hidden="false" customHeight="false" outlineLevel="0" collapsed="false">
      <c r="A433" s="22" t="s">
        <v>492</v>
      </c>
      <c r="B433" s="35" t="s">
        <v>357</v>
      </c>
      <c r="C433" s="20" t="s">
        <v>51</v>
      </c>
      <c r="D433" s="24" t="s">
        <v>61</v>
      </c>
      <c r="E433" s="21" t="s">
        <v>52</v>
      </c>
      <c r="F433" s="9" t="n">
        <v>2342</v>
      </c>
      <c r="G433" s="10" t="s">
        <v>33</v>
      </c>
      <c r="H433" s="9" t="n">
        <v>188</v>
      </c>
      <c r="I433" s="9" t="n">
        <v>161</v>
      </c>
      <c r="J433" s="9" t="n">
        <v>277</v>
      </c>
      <c r="K433" s="9" t="n">
        <v>105</v>
      </c>
      <c r="L433" s="9" t="n">
        <v>332</v>
      </c>
      <c r="M433" s="9" t="n">
        <v>0</v>
      </c>
      <c r="N433" s="9" t="n">
        <v>8</v>
      </c>
      <c r="O433" s="9" t="n">
        <v>84</v>
      </c>
      <c r="P433" s="9" t="n">
        <v>35</v>
      </c>
      <c r="Q433" s="9" t="n">
        <v>53</v>
      </c>
      <c r="R433" s="11" t="n">
        <f aca="false">MAX(テーブル3[[#This Row],[火力]],(テーブル3[[#This Row],[雷装]]/2),テーブル3[[#This Row],[航空]])</f>
        <v>161</v>
      </c>
      <c r="S43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277</v>
      </c>
      <c r="T433" s="12" t="n">
        <f aca="false">IF(AND(テーブル3[[#This Row],[主火力]]=テーブル3[[#This Row],[火力]],テーブル3[[#This Row],[艦種]]="駆逐"),テーブル3[[#This Row],[主火力]]*1.5,テーブル3[[#This Row],[主火力]])</f>
        <v>161</v>
      </c>
      <c r="U433" s="12" t="n">
        <f aca="false">IF(AND(テーブル3[[#This Row],[艦種]]="駆逐",テーブル3[[#This Row],[副火力]]=テーブル3[[#This Row],[火力]]),テーブル3[[#This Row],[副火力]]*1.5,テーブル3[[#This Row],[副火力]])</f>
        <v>277</v>
      </c>
      <c r="V433" s="1" t="n">
        <f aca="false">((テーブル3[[#This Row],[主火力補正]]*4)+(テーブル3[[#This Row],[副火力補正]]*0.5))*((H433/3))/1000*VLOOKUP(E433,Sheet4!$A$2:$E$15,2,0)</f>
        <v>49.0366666666667</v>
      </c>
      <c r="W433" s="1" t="n">
        <f aca="false">(F433/IF(テーブル3[[#This Row],[装甲]]="軽",280,IF(テーブル3[[#This Row],[装甲]]="中",250,220)))*((テーブル3[[#This Row],[対空]]/400)+(K433*1.8)+(テーブル3[[#This Row],[速力]])+(Q433*0.1))*VLOOKUP(E433,Sheet4!$A$2:$E$15,3,0)/IF(OR(テーブル3[[#This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48.1218267857143</v>
      </c>
      <c r="X433" s="1" t="n">
        <f aca="false">((L433*3)+(テーブル3[[#This Row],[航空]]/15)+(O433/8)+(Q433*0.1))*VLOOKUP(E433,Sheet4!$A$2:$E$15,4,0)/12</f>
        <v>84.3166666666667</v>
      </c>
      <c r="Y433" s="1" t="n">
        <f aca="false">(((20-N433)-1)^2)/2*VLOOKUP(E433,Sheet4!$A$2:$E$15,5,0)</f>
        <v>60.5</v>
      </c>
      <c r="Z433" s="11"/>
    </row>
    <row r="434" customFormat="false" ht="33" hidden="false" customHeight="false" outlineLevel="0" collapsed="false">
      <c r="A434" s="22" t="s">
        <v>493</v>
      </c>
      <c r="B434" s="35" t="s">
        <v>357</v>
      </c>
      <c r="C434" s="20" t="s">
        <v>51</v>
      </c>
      <c r="D434" s="7" t="s">
        <v>27</v>
      </c>
      <c r="E434" s="21" t="s">
        <v>52</v>
      </c>
      <c r="F434" s="9" t="n">
        <v>2855</v>
      </c>
      <c r="G434" s="10" t="s">
        <v>33</v>
      </c>
      <c r="H434" s="9" t="n">
        <v>197</v>
      </c>
      <c r="I434" s="9" t="n">
        <v>176</v>
      </c>
      <c r="J434" s="9" t="n">
        <v>402</v>
      </c>
      <c r="K434" s="9" t="n">
        <v>108</v>
      </c>
      <c r="L434" s="9" t="n">
        <v>300</v>
      </c>
      <c r="M434" s="9" t="n">
        <v>0</v>
      </c>
      <c r="N434" s="9" t="n">
        <v>10</v>
      </c>
      <c r="O434" s="9" t="n">
        <v>99</v>
      </c>
      <c r="P434" s="9" t="n">
        <v>35</v>
      </c>
      <c r="Q434" s="9" t="n">
        <v>38</v>
      </c>
      <c r="R434" s="11" t="n">
        <f aca="false">MAX(テーブル3[[#This Row],[火力]],(テーブル3[[#This Row],[雷装]]/2),テーブル3[[#This Row],[航空]])</f>
        <v>201</v>
      </c>
      <c r="S43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176</v>
      </c>
      <c r="T434" s="12" t="n">
        <f aca="false">IF(AND(テーブル3[[#This Row],[主火力]]=テーブル3[[#This Row],[火力]],テーブル3[[#This Row],[艦種]]="駆逐"),テーブル3[[#This Row],[主火力]]*1.5,テーブル3[[#This Row],[主火力]])</f>
        <v>201</v>
      </c>
      <c r="U434" s="12" t="n">
        <f aca="false">IF(AND(テーブル3[[#This Row],[艦種]]="駆逐",テーブル3[[#This Row],[副火力]]=テーブル3[[#This Row],[火力]]),テーブル3[[#This Row],[副火力]]*1.5,テーブル3[[#This Row],[副火力]])</f>
        <v>176</v>
      </c>
      <c r="V434" s="1" t="n">
        <f aca="false">((テーブル3[[#This Row],[主火力補正]]*4)+(テーブル3[[#This Row],[副火力補正]]*0.5))*((H434/3))/1000*VLOOKUP(E434,Sheet4!$A$2:$E$15,2,0)</f>
        <v>58.5746666666667</v>
      </c>
      <c r="W434" s="1" t="n">
        <f aca="false">(F434/IF(テーブル3[[#This Row],[装甲]]="軽",280,IF(テーブル3[[#This Row],[装甲]]="中",250,220)))*((テーブル3[[#This Row],[対空]]/400)+(K434*1.8)+(テーブル3[[#This Row],[速力]])+(Q434*0.1))*VLOOKUP(E434,Sheet4!$A$2:$E$15,3,0)/IF(OR(テーブル3[[#This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59.6363616071429</v>
      </c>
      <c r="X434" s="1" t="n">
        <f aca="false">((L434*3)+(テーブル3[[#This Row],[航空]]/15)+(O434/8)+(Q434*0.1))*VLOOKUP(E434,Sheet4!$A$2:$E$15,4,0)/12</f>
        <v>76.3479166666667</v>
      </c>
      <c r="Y434" s="1" t="n">
        <f aca="false">(((20-N434)-1)^2)/2*VLOOKUP(E434,Sheet4!$A$2:$E$15,5,0)</f>
        <v>40.5</v>
      </c>
      <c r="Z434" s="11"/>
    </row>
    <row r="435" customFormat="false" ht="16.5" hidden="false" customHeight="false" outlineLevel="0" collapsed="false">
      <c r="A435" s="22" t="s">
        <v>494</v>
      </c>
      <c r="B435" s="35" t="s">
        <v>357</v>
      </c>
      <c r="C435" s="20" t="s">
        <v>51</v>
      </c>
      <c r="D435" s="13" t="s">
        <v>31</v>
      </c>
      <c r="E435" s="21" t="s">
        <v>52</v>
      </c>
      <c r="F435" s="9" t="n">
        <v>2780</v>
      </c>
      <c r="G435" s="10" t="s">
        <v>33</v>
      </c>
      <c r="H435" s="9" t="n">
        <v>190</v>
      </c>
      <c r="I435" s="9" t="n">
        <v>170</v>
      </c>
      <c r="J435" s="9" t="n">
        <v>391</v>
      </c>
      <c r="K435" s="9" t="n">
        <v>108</v>
      </c>
      <c r="L435" s="9" t="n">
        <v>276</v>
      </c>
      <c r="M435" s="9" t="n">
        <v>0</v>
      </c>
      <c r="N435" s="9" t="n">
        <v>9</v>
      </c>
      <c r="O435" s="9" t="n">
        <v>107</v>
      </c>
      <c r="P435" s="9" t="n">
        <v>35</v>
      </c>
      <c r="Q435" s="9" t="n">
        <v>42</v>
      </c>
      <c r="R435" s="11" t="n">
        <f aca="false">MAX(テーブル3[[#This Row],[火力]],(テーブル3[[#This Row],[雷装]]/2),テーブル3[[#This Row],[航空]])</f>
        <v>195.5</v>
      </c>
      <c r="S43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170</v>
      </c>
      <c r="T435" s="12" t="n">
        <f aca="false">IF(AND(テーブル3[[#This Row],[主火力]]=テーブル3[[#This Row],[火力]],テーブル3[[#This Row],[艦種]]="駆逐"),テーブル3[[#This Row],[主火力]]*1.5,テーブル3[[#This Row],[主火力]])</f>
        <v>195.5</v>
      </c>
      <c r="U435" s="12" t="n">
        <f aca="false">IF(AND(テーブル3[[#This Row],[艦種]]="駆逐",テーブル3[[#This Row],[副火力]]=テーブル3[[#This Row],[火力]]),テーブル3[[#This Row],[副火力]]*1.5,テーブル3[[#This Row],[副火力]])</f>
        <v>170</v>
      </c>
      <c r="V435" s="1" t="n">
        <f aca="false">((テーブル3[[#This Row],[主火力補正]]*4)+(テーブル3[[#This Row],[副火力補正]]*0.5))*((H435/3))/1000*VLOOKUP(E435,Sheet4!$A$2:$E$15,2,0)</f>
        <v>54.91</v>
      </c>
      <c r="W435" s="1" t="n">
        <f aca="false">(F435/IF(テーブル3[[#This Row],[装甲]]="軽",280,IF(テーブル3[[#This Row],[装甲]]="中",250,220)))*((テーブル3[[#This Row],[対空]]/400)+(K435*1.8)+(テーブル3[[#This Row],[速力]])+(Q435*0.1))*VLOOKUP(E435,Sheet4!$A$2:$E$15,3,0)/IF(OR(テーブル3[[#This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58.154125</v>
      </c>
      <c r="X435" s="1" t="n">
        <f aca="false">((L435*3)+(テーブル3[[#This Row],[航空]]/15)+(O435/8)+(Q435*0.1))*VLOOKUP(E435,Sheet4!$A$2:$E$15,4,0)/12</f>
        <v>70.4645833333333</v>
      </c>
      <c r="Y435" s="1" t="n">
        <f aca="false">(((20-N435)-1)^2)/2*VLOOKUP(E435,Sheet4!$A$2:$E$15,5,0)</f>
        <v>50</v>
      </c>
    </row>
    <row r="436" customFormat="false" ht="16.5" hidden="false" customHeight="false" outlineLevel="0" collapsed="false">
      <c r="A436" s="22" t="s">
        <v>495</v>
      </c>
      <c r="B436" s="35" t="s">
        <v>357</v>
      </c>
      <c r="C436" s="20" t="s">
        <v>51</v>
      </c>
      <c r="D436" s="24" t="s">
        <v>61</v>
      </c>
      <c r="E436" s="21" t="s">
        <v>52</v>
      </c>
      <c r="F436" s="9" t="n">
        <v>3131</v>
      </c>
      <c r="G436" s="10" t="s">
        <v>33</v>
      </c>
      <c r="H436" s="9" t="n">
        <v>178</v>
      </c>
      <c r="I436" s="9" t="n">
        <v>160</v>
      </c>
      <c r="J436" s="9" t="n">
        <v>344</v>
      </c>
      <c r="K436" s="9" t="n">
        <v>105</v>
      </c>
      <c r="L436" s="9" t="n">
        <v>278</v>
      </c>
      <c r="M436" s="9" t="n">
        <v>0</v>
      </c>
      <c r="N436" s="9" t="n">
        <v>8</v>
      </c>
      <c r="O436" s="9" t="n">
        <v>92</v>
      </c>
      <c r="P436" s="9" t="n">
        <v>36</v>
      </c>
      <c r="Q436" s="9" t="n">
        <v>43</v>
      </c>
      <c r="R436" s="11" t="n">
        <f aca="false">MAX(テーブル3[[#This Row],[火力]],(テーブル3[[#This Row],[雷装]]/2),テーブル3[[#This Row],[航空]])</f>
        <v>172</v>
      </c>
      <c r="S43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160</v>
      </c>
      <c r="T436" s="12" t="n">
        <f aca="false">IF(AND(テーブル3[[#This Row],[主火力]]=テーブル3[[#This Row],[火力]],テーブル3[[#This Row],[艦種]]="駆逐"),テーブル3[[#This Row],[主火力]]*1.5,テーブル3[[#This Row],[主火力]])</f>
        <v>172</v>
      </c>
      <c r="U436" s="12" t="n">
        <f aca="false">IF(AND(テーブル3[[#This Row],[艦種]]="駆逐",テーブル3[[#This Row],[副火力]]=テーブル3[[#This Row],[火力]]),テーブル3[[#This Row],[副火力]]*1.5,テーブル3[[#This Row],[副火力]])</f>
        <v>160</v>
      </c>
      <c r="V436" s="1" t="n">
        <f aca="false">((テーブル3[[#This Row],[主火力補正]]*4)+(テーブル3[[#This Row],[副火力補正]]*0.5))*((H436/3))/1000*VLOOKUP(E436,Sheet4!$A$2:$E$15,2,0)</f>
        <v>45.568</v>
      </c>
      <c r="W436" s="1" t="n">
        <f aca="false">(F436/IF(テーブル3[[#This Row],[装甲]]="軽",280,IF(テーブル3[[#This Row],[装甲]]="中",250,220)))*((テーブル3[[#This Row],[対空]]/400)+(K436*1.8)+(テーブル3[[#This Row],[速力]])+(Q436*0.1))*VLOOKUP(E436,Sheet4!$A$2:$E$15,3,0)/IF(OR(テーブル3[[#This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64.2959236607143</v>
      </c>
      <c r="X436" s="1" t="n">
        <f aca="false">((L436*3)+(テーブル3[[#This Row],[航空]]/15)+(O436/8)+(Q436*0.1))*VLOOKUP(E436,Sheet4!$A$2:$E$15,4,0)/12</f>
        <v>70.8166666666667</v>
      </c>
      <c r="Y436" s="1" t="n">
        <f aca="false">(((20-N436)-1)^2)/2*VLOOKUP(E436,Sheet4!$A$2:$E$15,5,0)</f>
        <v>60.5</v>
      </c>
      <c r="Z436" s="11"/>
    </row>
    <row r="437" customFormat="false" ht="16.5" hidden="false" customHeight="false" outlineLevel="0" collapsed="false">
      <c r="A437" s="22" t="s">
        <v>496</v>
      </c>
      <c r="B437" s="35" t="s">
        <v>357</v>
      </c>
      <c r="C437" s="20" t="s">
        <v>51</v>
      </c>
      <c r="D437" s="13" t="s">
        <v>31</v>
      </c>
      <c r="E437" s="15" t="s">
        <v>35</v>
      </c>
      <c r="F437" s="9" t="n">
        <v>4523</v>
      </c>
      <c r="G437" s="10" t="s">
        <v>29</v>
      </c>
      <c r="H437" s="9" t="n">
        <v>183</v>
      </c>
      <c r="I437" s="9" t="n">
        <v>0</v>
      </c>
      <c r="J437" s="9" t="n">
        <v>0</v>
      </c>
      <c r="K437" s="9" t="n">
        <v>70</v>
      </c>
      <c r="L437" s="9" t="n">
        <v>283</v>
      </c>
      <c r="M437" s="9" t="n">
        <v>339</v>
      </c>
      <c r="N437" s="9" t="n">
        <v>10</v>
      </c>
      <c r="O437" s="9" t="n">
        <v>84</v>
      </c>
      <c r="P437" s="9" t="n">
        <v>28</v>
      </c>
      <c r="Q437" s="9" t="n">
        <v>24</v>
      </c>
      <c r="R437" s="11" t="n">
        <f aca="false">MAX(テーブル3[[#This Row],[火力]],(テーブル3[[#This Row],[雷装]]/2),テーブル3[[#This Row],[航空]])</f>
        <v>339</v>
      </c>
      <c r="S43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37" s="12" t="n">
        <f aca="false">IF(AND(テーブル3[[#This Row],[主火力]]=テーブル3[[#This Row],[火力]],テーブル3[[#This Row],[艦種]]="駆逐"),テーブル3[[#This Row],[主火力]]*1.5,テーブル3[[#This Row],[主火力]])</f>
        <v>339</v>
      </c>
      <c r="U437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37" s="1" t="n">
        <f aca="false">((テーブル3[[#This Row],[主火力補正]]*4)+(テーブル3[[#This Row],[副火力補正]]*0.5))*((H437/3))/1000*VLOOKUP(E437,Sheet4!$A$2:$E$15,2,0)</f>
        <v>82.716</v>
      </c>
      <c r="W437" s="1" t="n">
        <f aca="false">(F437/IF(テーブル3[[#This Row],[装甲]]="軽",280,IF(テーブル3[[#This Row],[装甲]]="中",250,220)))*((テーブル3[[#This Row],[対空]]/400)+(K437*1.8)+(テーブル3[[#This Row],[速力]])+(Q437*0.1))*VLOOKUP(E437,Sheet4!$A$2:$E$15,3,0)/IF(OR(テーブル3[[#This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56.8477778</v>
      </c>
      <c r="X437" s="1" t="n">
        <f aca="false">((L437*3)+(テーブル3[[#This Row],[航空]]/15)+(O437/8)+(Q437*0.1))*VLOOKUP(E437,Sheet4!$A$2:$E$15,4,0)/12</f>
        <v>73.7083333333333</v>
      </c>
      <c r="Y437" s="1" t="n">
        <f aca="false">(((20-N437)-1)^2)/2*VLOOKUP(E437,Sheet4!$A$2:$E$15,5,0)</f>
        <v>40.5</v>
      </c>
    </row>
    <row r="438" customFormat="false" ht="33" hidden="false" customHeight="false" outlineLevel="0" collapsed="false">
      <c r="A438" s="22" t="s">
        <v>497</v>
      </c>
      <c r="B438" s="35" t="s">
        <v>357</v>
      </c>
      <c r="C438" s="20" t="s">
        <v>51</v>
      </c>
      <c r="D438" s="7" t="s">
        <v>27</v>
      </c>
      <c r="E438" s="8" t="s">
        <v>28</v>
      </c>
      <c r="F438" s="9" t="n">
        <v>5987</v>
      </c>
      <c r="G438" s="10" t="s">
        <v>29</v>
      </c>
      <c r="H438" s="9" t="n">
        <v>148</v>
      </c>
      <c r="I438" s="9" t="n">
        <v>0</v>
      </c>
      <c r="J438" s="9" t="n">
        <v>0</v>
      </c>
      <c r="K438" s="9" t="n">
        <v>70</v>
      </c>
      <c r="L438" s="9" t="n">
        <v>378</v>
      </c>
      <c r="M438" s="9" t="n">
        <v>449</v>
      </c>
      <c r="N438" s="9" t="n">
        <v>12</v>
      </c>
      <c r="O438" s="9" t="n">
        <v>0</v>
      </c>
      <c r="P438" s="9" t="n">
        <v>34</v>
      </c>
      <c r="Q438" s="9" t="n">
        <v>36</v>
      </c>
      <c r="R438" s="11" t="n">
        <f aca="false">MAX(テーブル3[[#This Row],[火力]],(テーブル3[[#This Row],[雷装]]/2),テーブル3[[#This Row],[航空]])</f>
        <v>449</v>
      </c>
      <c r="S43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38" s="12" t="n">
        <f aca="false">IF(AND(テーブル3[[#This Row],[主火力]]=テーブル3[[#This Row],[火力]],テーブル3[[#This Row],[艦種]]="駆逐"),テーブル3[[#This Row],[主火力]]*1.5,テーブル3[[#This Row],[主火力]])</f>
        <v>449</v>
      </c>
      <c r="U438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38" s="1" t="n">
        <f aca="false">((テーブル3[[#This Row],[主火力補正]]*4)+(テーブル3[[#This Row],[副火力補正]]*0.5))*((H438/3))/1000*VLOOKUP(E438,Sheet4!$A$2:$E$15,2,0)</f>
        <v>88.6026666666667</v>
      </c>
      <c r="W438" s="1" t="n">
        <f aca="false">(F438/IF(テーブル3[[#This Row],[装甲]]="軽",280,IF(テーブル3[[#This Row],[装甲]]="中",250,220)))*((テーブル3[[#This Row],[対空]]/400)+(K438*1.8)+(テーブル3[[#This Row],[速力]])+(Q438*0.1))*VLOOKUP(E438,Sheet4!$A$2:$E$15,3,0)/IF(OR(テーブル3[[#This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78.8104732</v>
      </c>
      <c r="X438" s="1" t="n">
        <f aca="false">((L438*3)+(テーブル3[[#This Row],[航空]]/15)+(O438/8)+(Q438*0.1))*VLOOKUP(E438,Sheet4!$A$2:$E$15,4,0)/12</f>
        <v>97.2944444444444</v>
      </c>
      <c r="Y438" s="1" t="n">
        <f aca="false">(((20-N438)-1)^2)/2*VLOOKUP(E438,Sheet4!$A$2:$E$15,5,0)</f>
        <v>24.5</v>
      </c>
    </row>
    <row r="439" customFormat="false" ht="33" hidden="false" customHeight="false" outlineLevel="0" collapsed="false">
      <c r="A439" s="22" t="s">
        <v>498</v>
      </c>
      <c r="B439" s="35" t="s">
        <v>357</v>
      </c>
      <c r="C439" s="20" t="s">
        <v>51</v>
      </c>
      <c r="D439" s="7" t="s">
        <v>27</v>
      </c>
      <c r="E439" s="8" t="s">
        <v>28</v>
      </c>
      <c r="F439" s="9" t="n">
        <v>5456</v>
      </c>
      <c r="G439" s="10" t="s">
        <v>29</v>
      </c>
      <c r="H439" s="9" t="n">
        <v>141</v>
      </c>
      <c r="I439" s="9" t="n">
        <v>0</v>
      </c>
      <c r="J439" s="9" t="n">
        <v>0</v>
      </c>
      <c r="K439" s="9" t="n">
        <v>66</v>
      </c>
      <c r="L439" s="9" t="n">
        <v>363</v>
      </c>
      <c r="M439" s="9" t="n">
        <v>425</v>
      </c>
      <c r="N439" s="9" t="n">
        <v>12</v>
      </c>
      <c r="O439" s="9" t="n">
        <v>0</v>
      </c>
      <c r="P439" s="9" t="n">
        <v>34</v>
      </c>
      <c r="Q439" s="9" t="n">
        <v>36</v>
      </c>
      <c r="R439" s="11" t="n">
        <f aca="false">MAX(テーブル3[[#This Row],[火力]],(テーブル3[[#This Row],[雷装]]/2),テーブル3[[#This Row],[航空]])</f>
        <v>425</v>
      </c>
      <c r="S43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39" s="12" t="n">
        <f aca="false">IF(AND(テーブル3[[#This Row],[主火力]]=テーブル3[[#This Row],[火力]],テーブル3[[#This Row],[艦種]]="駆逐"),テーブル3[[#This Row],[主火力]]*1.5,テーブル3[[#This Row],[主火力]])</f>
        <v>425</v>
      </c>
      <c r="U439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39" s="1" t="n">
        <f aca="false">((テーブル3[[#This Row],[主火力補正]]*4)+(テーブル3[[#This Row],[副火力補正]]*0.5))*((H439/3))/1000*VLOOKUP(E439,Sheet4!$A$2:$E$15,2,0)</f>
        <v>79.9</v>
      </c>
      <c r="W439" s="1" t="n">
        <f aca="false">(F439/IF(テーブル3[[#This Row],[装甲]]="軽",280,IF(テーブル3[[#This Row],[装甲]]="中",250,220)))*((テーブル3[[#This Row],[対空]]/400)+(K439*1.8)+(テーブル3[[#This Row],[速力]])+(Q439*0.1))*VLOOKUP(E439,Sheet4!$A$2:$E$15,3,0)/IF(OR(テーブル3[[#This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68.6615776</v>
      </c>
      <c r="X439" s="1" t="n">
        <f aca="false">((L439*3)+(テーブル3[[#This Row],[航空]]/15)+(O439/8)+(Q439*0.1))*VLOOKUP(E439,Sheet4!$A$2:$E$15,4,0)/12</f>
        <v>93.4111111111111</v>
      </c>
      <c r="Y439" s="1" t="n">
        <f aca="false">(((20-N439)-1)^2)/2*VLOOKUP(E439,Sheet4!$A$2:$E$15,5,0)</f>
        <v>24.5</v>
      </c>
    </row>
    <row r="440" customFormat="false" ht="16.5" hidden="false" customHeight="false" outlineLevel="0" collapsed="false">
      <c r="A440" s="22" t="s">
        <v>499</v>
      </c>
      <c r="B440" s="35" t="s">
        <v>357</v>
      </c>
      <c r="C440" s="20" t="s">
        <v>51</v>
      </c>
      <c r="D440" s="13" t="s">
        <v>31</v>
      </c>
      <c r="E440" s="14" t="s">
        <v>32</v>
      </c>
      <c r="F440" s="9" t="n">
        <v>1726</v>
      </c>
      <c r="G440" s="10" t="s">
        <v>33</v>
      </c>
      <c r="H440" s="9" t="n">
        <v>229</v>
      </c>
      <c r="I440" s="9" t="n">
        <v>60</v>
      </c>
      <c r="J440" s="9" t="n">
        <v>414</v>
      </c>
      <c r="K440" s="9" t="n">
        <v>193</v>
      </c>
      <c r="L440" s="9" t="n">
        <v>179</v>
      </c>
      <c r="M440" s="9" t="n">
        <v>0</v>
      </c>
      <c r="N440" s="9" t="n">
        <v>7</v>
      </c>
      <c r="O440" s="9" t="n">
        <v>202</v>
      </c>
      <c r="P440" s="9" t="n">
        <v>47</v>
      </c>
      <c r="Q440" s="9" t="n">
        <v>86</v>
      </c>
      <c r="R440" s="11" t="n">
        <f aca="false">MAX(テーブル3[[#This Row],[火力]],(テーブル3[[#This Row],[雷装]]/2),テーブル3[[#This Row],[航空]])</f>
        <v>207</v>
      </c>
      <c r="S44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440" s="12" t="n">
        <f aca="false">IF(AND(テーブル3[[#This Row],[主火力]]=テーブル3[[#This Row],[火力]],テーブル3[[#This Row],[艦種]]="駆逐"),テーブル3[[#This Row],[主火力]]*1.5,テーブル3[[#This Row],[主火力]])</f>
        <v>207</v>
      </c>
      <c r="U440" s="12" t="n">
        <f aca="false">IF(AND(テーブル3[[#This Row],[艦種]]="駆逐",テーブル3[[#This Row],[副火力]]=テーブル3[[#This Row],[火力]]),テーブル3[[#This Row],[副火力]]*1.5,テーブル3[[#This Row],[副火力]])</f>
        <v>90</v>
      </c>
      <c r="V440" s="1" t="n">
        <f aca="false">((テーブル3[[#This Row],[主火力補正]]*4)+(テーブル3[[#This Row],[副火力補正]]*0.5))*((H440/3))/1000*VLOOKUP(E440,Sheet4!$A$2:$E$15,2,0)</f>
        <v>66.639</v>
      </c>
      <c r="W440" s="1" t="n">
        <f aca="false">(F440/IF(テーブル3[[#This Row],[装甲]]="軽",280,IF(テーブル3[[#This Row],[装甲]]="中",250,220)))*((テーブル3[[#This Row],[対空]]/400)+(K440*1.8)+(テーブル3[[#This Row],[速力]])+(Q440*0.1))*VLOOKUP(E440,Sheet4!$A$2:$E$15,3,0)/IF(OR(テーブル3[[#This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62.1741415178572</v>
      </c>
      <c r="X440" s="1" t="n">
        <f aca="false">((L440*3)+(テーブル3[[#This Row],[航空]]/15)+(O440/8)+(Q440*0.1))*VLOOKUP(E440,Sheet4!$A$2:$E$15,4,0)/12</f>
        <v>47.5708333333333</v>
      </c>
      <c r="Y440" s="1" t="n">
        <f aca="false">(((20-N440)-1)^2)/2*VLOOKUP(E440,Sheet4!$A$2:$E$15,5,0)</f>
        <v>72</v>
      </c>
    </row>
    <row r="441" customFormat="false" ht="16.5" hidden="false" customHeight="false" outlineLevel="0" collapsed="false">
      <c r="A441" s="22" t="s">
        <v>500</v>
      </c>
      <c r="B441" s="35" t="s">
        <v>357</v>
      </c>
      <c r="C441" s="20" t="s">
        <v>51</v>
      </c>
      <c r="D441" s="13" t="s">
        <v>31</v>
      </c>
      <c r="E441" s="14" t="s">
        <v>32</v>
      </c>
      <c r="F441" s="9" t="n">
        <v>2050</v>
      </c>
      <c r="G441" s="10" t="s">
        <v>33</v>
      </c>
      <c r="H441" s="9" t="n">
        <v>221</v>
      </c>
      <c r="I441" s="9" t="n">
        <v>75</v>
      </c>
      <c r="J441" s="9" t="n">
        <v>552</v>
      </c>
      <c r="K441" s="9" t="n">
        <v>192</v>
      </c>
      <c r="L441" s="9" t="n">
        <v>150</v>
      </c>
      <c r="M441" s="9" t="n">
        <v>0</v>
      </c>
      <c r="N441" s="9" t="n">
        <v>8</v>
      </c>
      <c r="O441" s="9" t="n">
        <v>209</v>
      </c>
      <c r="P441" s="9" t="n">
        <v>45</v>
      </c>
      <c r="Q441" s="9" t="n">
        <v>25</v>
      </c>
      <c r="R441" s="11" t="n">
        <f aca="false">MAX(テーブル3[[#This Row],[火力]],(テーブル3[[#This Row],[雷装]]/2),テーブル3[[#This Row],[航空]])</f>
        <v>276</v>
      </c>
      <c r="S44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75</v>
      </c>
      <c r="T441" s="12" t="n">
        <f aca="false">IF(AND(テーブル3[[#This Row],[主火力]]=テーブル3[[#This Row],[火力]],テーブル3[[#This Row],[艦種]]="駆逐"),テーブル3[[#This Row],[主火力]]*1.5,テーブル3[[#This Row],[主火力]])</f>
        <v>276</v>
      </c>
      <c r="U441" s="12" t="n">
        <f aca="false">IF(AND(テーブル3[[#This Row],[艦種]]="駆逐",テーブル3[[#This Row],[副火力]]=テーブル3[[#This Row],[火力]]),テーブル3[[#This Row],[副火力]]*1.5,テーブル3[[#This Row],[副火力]])</f>
        <v>112.5</v>
      </c>
      <c r="V441" s="1" t="n">
        <f aca="false">((テーブル3[[#This Row],[主火力補正]]*4)+(テーブル3[[#This Row],[副火力補正]]*0.5))*((H441/3))/1000*VLOOKUP(E441,Sheet4!$A$2:$E$15,2,0)</f>
        <v>85.47175</v>
      </c>
      <c r="W441" s="1" t="n">
        <f aca="false">(F441/IF(テーブル3[[#This Row],[装甲]]="軽",280,IF(テーブル3[[#This Row],[装甲]]="中",250,220)))*((テーブル3[[#This Row],[対空]]/400)+(K441*1.8)+(テーブル3[[#This Row],[速力]])+(Q441*0.1))*VLOOKUP(E441,Sheet4!$A$2:$E$15,3,0)/IF(OR(テーブル3[[#This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72.0199776785714</v>
      </c>
      <c r="X441" s="1" t="n">
        <f aca="false">((L441*3)+(テーブル3[[#This Row],[航空]]/15)+(O441/8)+(Q441*0.1))*VLOOKUP(E441,Sheet4!$A$2:$E$15,4,0)/12</f>
        <v>39.8854166666667</v>
      </c>
      <c r="Y441" s="1" t="n">
        <f aca="false">(((20-N441)-1)^2)/2*VLOOKUP(E441,Sheet4!$A$2:$E$15,5,0)</f>
        <v>60.5</v>
      </c>
    </row>
    <row r="442" customFormat="false" ht="16.5" hidden="false" customHeight="false" outlineLevel="0" collapsed="false">
      <c r="A442" s="22" t="s">
        <v>501</v>
      </c>
      <c r="B442" s="35" t="s">
        <v>357</v>
      </c>
      <c r="C442" s="20" t="s">
        <v>51</v>
      </c>
      <c r="D442" s="13" t="s">
        <v>31</v>
      </c>
      <c r="E442" s="14" t="s">
        <v>32</v>
      </c>
      <c r="F442" s="9" t="n">
        <v>1928</v>
      </c>
      <c r="G442" s="10" t="s">
        <v>33</v>
      </c>
      <c r="H442" s="9" t="n">
        <v>212</v>
      </c>
      <c r="I442" s="9" t="n">
        <v>85</v>
      </c>
      <c r="J442" s="9" t="n">
        <v>589</v>
      </c>
      <c r="K442" s="9" t="n">
        <v>210</v>
      </c>
      <c r="L442" s="9" t="n">
        <v>150</v>
      </c>
      <c r="M442" s="9" t="n">
        <v>0</v>
      </c>
      <c r="N442" s="9" t="n">
        <v>9</v>
      </c>
      <c r="O442" s="9" t="n">
        <v>201</v>
      </c>
      <c r="P442" s="9" t="n">
        <v>40</v>
      </c>
      <c r="Q442" s="9" t="n">
        <v>84</v>
      </c>
      <c r="R442" s="11" t="n">
        <f aca="false">MAX(テーブル3[[#This Row],[火力]],(テーブル3[[#This Row],[雷装]]/2),テーブル3[[#This Row],[航空]])</f>
        <v>294.5</v>
      </c>
      <c r="S44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442" s="12" t="n">
        <f aca="false">IF(AND(テーブル3[[#This Row],[主火力]]=テーブル3[[#This Row],[火力]],テーブル3[[#This Row],[艦種]]="駆逐"),テーブル3[[#This Row],[主火力]]*1.5,テーブル3[[#This Row],[主火力]])</f>
        <v>294.5</v>
      </c>
      <c r="U442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442" s="1" t="n">
        <f aca="false">((テーブル3[[#This Row],[主火力補正]]*4)+(テーブル3[[#This Row],[副火力補正]]*0.5))*((H442/3))/1000*VLOOKUP(E442,Sheet4!$A$2:$E$15,2,0)</f>
        <v>87.7503333333334</v>
      </c>
      <c r="W442" s="1" t="n">
        <f aca="false">(F442/IF(テーブル3[[#This Row],[装甲]]="軽",280,IF(テーブル3[[#This Row],[装甲]]="中",250,220)))*((テーブル3[[#This Row],[対空]]/400)+(K442*1.8)+(テーブル3[[#This Row],[速力]])+(Q442*0.1))*VLOOKUP(E442,Sheet4!$A$2:$E$15,3,0)/IF(OR(テーブル3[[#This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73.4662678571429</v>
      </c>
      <c r="X442" s="1" t="n">
        <f aca="false">((L442*3)+(テーブル3[[#This Row],[航空]]/15)+(O442/8)+(Q442*0.1))*VLOOKUP(E442,Sheet4!$A$2:$E$15,4,0)/12</f>
        <v>40.29375</v>
      </c>
      <c r="Y442" s="1" t="n">
        <f aca="false">(((20-N442)-1)^2)/2*VLOOKUP(E442,Sheet4!$A$2:$E$15,5,0)</f>
        <v>50</v>
      </c>
      <c r="Z442" s="11"/>
    </row>
    <row r="443" customFormat="false" ht="16.5" hidden="false" customHeight="false" outlineLevel="0" collapsed="false">
      <c r="A443" s="22" t="s">
        <v>502</v>
      </c>
      <c r="B443" s="35" t="s">
        <v>357</v>
      </c>
      <c r="C443" s="20" t="s">
        <v>51</v>
      </c>
      <c r="D443" s="24" t="s">
        <v>61</v>
      </c>
      <c r="E443" s="14" t="s">
        <v>32</v>
      </c>
      <c r="F443" s="9" t="n">
        <v>1784</v>
      </c>
      <c r="G443" s="10" t="s">
        <v>33</v>
      </c>
      <c r="H443" s="9" t="n">
        <v>196</v>
      </c>
      <c r="I443" s="9" t="n">
        <v>59</v>
      </c>
      <c r="J443" s="9" t="n">
        <v>518</v>
      </c>
      <c r="K443" s="9" t="n">
        <v>213</v>
      </c>
      <c r="L443" s="9" t="n">
        <v>175</v>
      </c>
      <c r="M443" s="9" t="n">
        <v>0</v>
      </c>
      <c r="N443" s="9" t="n">
        <v>8</v>
      </c>
      <c r="O443" s="9" t="n">
        <v>189</v>
      </c>
      <c r="P443" s="9" t="n">
        <v>47</v>
      </c>
      <c r="Q443" s="9" t="n">
        <v>32</v>
      </c>
      <c r="R443" s="11" t="n">
        <f aca="false">MAX(テーブル3[[#This Row],[火力]],(テーブル3[[#This Row],[雷装]]/2),テーブル3[[#This Row],[航空]])</f>
        <v>259</v>
      </c>
      <c r="S44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43" s="12" t="n">
        <f aca="false">IF(AND(テーブル3[[#This Row],[主火力]]=テーブル3[[#This Row],[火力]],テーブル3[[#This Row],[艦種]]="駆逐"),テーブル3[[#This Row],[主火力]]*1.5,テーブル3[[#This Row],[主火力]])</f>
        <v>259</v>
      </c>
      <c r="U443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43" s="1" t="n">
        <f aca="false">((テーブル3[[#This Row],[主火力補正]]*4)+(テーブル3[[#This Row],[副火力補正]]*0.5))*((H443/3))/1000*VLOOKUP(E443,Sheet4!$A$2:$E$15,2,0)</f>
        <v>70.5763333333333</v>
      </c>
      <c r="W443" s="1" t="n">
        <f aca="false">(F443/IF(テーブル3[[#This Row],[装甲]]="軽",280,IF(テーブル3[[#This Row],[装甲]]="中",250,220)))*((テーブル3[[#This Row],[対空]]/400)+(K443*1.8)+(テーブル3[[#This Row],[速力]])+(Q443*0.1))*VLOOKUP(E443,Sheet4!$A$2:$E$15,3,0)/IF(OR(テーブル3[[#This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69.1359732142857</v>
      </c>
      <c r="X443" s="1" t="n">
        <f aca="false">((L443*3)+(テーブル3[[#This Row],[航空]]/15)+(O443/8)+(Q443*0.1))*VLOOKUP(E443,Sheet4!$A$2:$E$15,4,0)/12</f>
        <v>45.9854166666667</v>
      </c>
      <c r="Y443" s="1" t="n">
        <f aca="false">(((20-N443)-1)^2)/2*VLOOKUP(E443,Sheet4!$A$2:$E$15,5,0)</f>
        <v>60.5</v>
      </c>
    </row>
    <row r="444" customFormat="false" ht="33" hidden="false" customHeight="false" outlineLevel="0" collapsed="false">
      <c r="A444" s="22" t="s">
        <v>503</v>
      </c>
      <c r="B444" s="35" t="s">
        <v>357</v>
      </c>
      <c r="C444" s="20" t="s">
        <v>51</v>
      </c>
      <c r="D444" s="7" t="s">
        <v>27</v>
      </c>
      <c r="E444" s="14" t="s">
        <v>32</v>
      </c>
      <c r="F444" s="9" t="n">
        <v>1963</v>
      </c>
      <c r="G444" s="10" t="s">
        <v>33</v>
      </c>
      <c r="H444" s="9" t="n">
        <v>228</v>
      </c>
      <c r="I444" s="9" t="n">
        <v>75</v>
      </c>
      <c r="J444" s="9" t="n">
        <v>569</v>
      </c>
      <c r="K444" s="9" t="n">
        <v>214</v>
      </c>
      <c r="L444" s="9" t="n">
        <v>146</v>
      </c>
      <c r="M444" s="9" t="n">
        <v>0</v>
      </c>
      <c r="N444" s="9" t="n">
        <v>9</v>
      </c>
      <c r="O444" s="9" t="n">
        <v>203</v>
      </c>
      <c r="P444" s="9" t="n">
        <v>48</v>
      </c>
      <c r="Q444" s="9" t="n">
        <v>36</v>
      </c>
      <c r="R444" s="11" t="n">
        <f aca="false">MAX(テーブル3[[#This Row],[火力]],(テーブル3[[#This Row],[雷装]]/2),テーブル3[[#This Row],[航空]])</f>
        <v>284.5</v>
      </c>
      <c r="S44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75</v>
      </c>
      <c r="T444" s="12" t="n">
        <f aca="false">IF(AND(テーブル3[[#This Row],[主火力]]=テーブル3[[#This Row],[火力]],テーブル3[[#This Row],[艦種]]="駆逐"),テーブル3[[#This Row],[主火力]]*1.5,テーブル3[[#This Row],[主火力]])</f>
        <v>284.5</v>
      </c>
      <c r="U444" s="12" t="n">
        <f aca="false">IF(AND(テーブル3[[#This Row],[艦種]]="駆逐",テーブル3[[#This Row],[副火力]]=テーブル3[[#This Row],[火力]]),テーブル3[[#This Row],[副火力]]*1.5,テーブル3[[#This Row],[副火力]])</f>
        <v>112.5</v>
      </c>
      <c r="V444" s="1" t="n">
        <f aca="false">((テーブル3[[#This Row],[主火力補正]]*4)+(テーブル3[[#This Row],[副火力補正]]*0.5))*((H444/3))/1000*VLOOKUP(E444,Sheet4!$A$2:$E$15,2,0)</f>
        <v>90.763</v>
      </c>
      <c r="W444" s="1" t="n">
        <f aca="false">(F444/IF(テーブル3[[#This Row],[装甲]]="軽",280,IF(テーブル3[[#This Row],[装甲]]="中",250,220)))*((テーブル3[[#This Row],[対空]]/400)+(K444*1.8)+(テーブル3[[#This Row],[速力]])+(Q444*0.1))*VLOOKUP(E444,Sheet4!$A$2:$E$15,3,0)/IF(OR(テーブル3[[#This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76.6209727678572</v>
      </c>
      <c r="X444" s="1" t="n">
        <f aca="false">((L444*3)+(テーブル3[[#This Row],[航空]]/15)+(O444/8)+(Q444*0.1))*VLOOKUP(E444,Sheet4!$A$2:$E$15,4,0)/12</f>
        <v>38.9145833333333</v>
      </c>
      <c r="Y444" s="1" t="n">
        <f aca="false">(((20-N444)-1)^2)/2*VLOOKUP(E444,Sheet4!$A$2:$E$15,5,0)</f>
        <v>50</v>
      </c>
    </row>
    <row r="445" customFormat="false" ht="16.5" hidden="false" customHeight="false" outlineLevel="0" collapsed="false">
      <c r="A445" s="22" t="s">
        <v>504</v>
      </c>
      <c r="B445" s="35" t="s">
        <v>357</v>
      </c>
      <c r="C445" s="20" t="s">
        <v>51</v>
      </c>
      <c r="D445" s="13" t="s">
        <v>31</v>
      </c>
      <c r="E445" s="14" t="s">
        <v>32</v>
      </c>
      <c r="F445" s="9" t="n">
        <v>1726</v>
      </c>
      <c r="G445" s="10" t="s">
        <v>33</v>
      </c>
      <c r="H445" s="9" t="n">
        <v>223</v>
      </c>
      <c r="I445" s="9" t="n">
        <v>59</v>
      </c>
      <c r="J445" s="9" t="n">
        <v>414</v>
      </c>
      <c r="K445" s="9" t="n">
        <v>190</v>
      </c>
      <c r="L445" s="9" t="n">
        <v>170</v>
      </c>
      <c r="M445" s="9" t="n">
        <v>0</v>
      </c>
      <c r="N445" s="9" t="n">
        <v>7</v>
      </c>
      <c r="O445" s="9" t="n">
        <v>186</v>
      </c>
      <c r="P445" s="9" t="n">
        <v>47</v>
      </c>
      <c r="Q445" s="9" t="n">
        <v>45</v>
      </c>
      <c r="R445" s="11" t="n">
        <f aca="false">MAX(テーブル3[[#This Row],[火力]],(テーブル3[[#This Row],[雷装]]/2),テーブル3[[#This Row],[航空]])</f>
        <v>207</v>
      </c>
      <c r="S44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45" s="12" t="n">
        <f aca="false">IF(AND(テーブル3[[#This Row],[主火力]]=テーブル3[[#This Row],[火力]],テーブル3[[#This Row],[艦種]]="駆逐"),テーブル3[[#This Row],[主火力]]*1.5,テーブル3[[#This Row],[主火力]])</f>
        <v>207</v>
      </c>
      <c r="U445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45" s="1" t="n">
        <f aca="false">((テーブル3[[#This Row],[主火力補正]]*4)+(テーブル3[[#This Row],[副火力補正]]*0.5))*((H445/3))/1000*VLOOKUP(E445,Sheet4!$A$2:$E$15,2,0)</f>
        <v>64.83725</v>
      </c>
      <c r="W445" s="1" t="n">
        <f aca="false">(F445/IF(テーブル3[[#This Row],[装甲]]="軽",280,IF(テーブル3[[#This Row],[装甲]]="中",250,220)))*((テーブル3[[#This Row],[対空]]/400)+(K445*1.8)+(テーブル3[[#This Row],[速力]])+(Q445*0.1))*VLOOKUP(E445,Sheet4!$A$2:$E$15,3,0)/IF(OR(テーブル3[[#This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60.70665625</v>
      </c>
      <c r="X445" s="1" t="n">
        <f aca="false">((L445*3)+(テーブル3[[#This Row],[航空]]/15)+(O445/8)+(Q445*0.1))*VLOOKUP(E445,Sheet4!$A$2:$E$15,4,0)/12</f>
        <v>44.8125</v>
      </c>
      <c r="Y445" s="1" t="n">
        <f aca="false">(((20-N445)-1)^2)/2*VLOOKUP(E445,Sheet4!$A$2:$E$15,5,0)</f>
        <v>72</v>
      </c>
      <c r="Z445" s="11"/>
    </row>
    <row r="446" customFormat="false" ht="16.5" hidden="false" customHeight="false" outlineLevel="0" collapsed="false">
      <c r="A446" s="22" t="s">
        <v>505</v>
      </c>
      <c r="B446" s="35" t="s">
        <v>357</v>
      </c>
      <c r="C446" s="20" t="s">
        <v>51</v>
      </c>
      <c r="D446" s="24" t="s">
        <v>61</v>
      </c>
      <c r="E446" s="14" t="s">
        <v>32</v>
      </c>
      <c r="F446" s="9" t="n">
        <v>1652</v>
      </c>
      <c r="G446" s="10" t="s">
        <v>33</v>
      </c>
      <c r="H446" s="9" t="n">
        <v>216</v>
      </c>
      <c r="I446" s="9" t="n">
        <v>59</v>
      </c>
      <c r="J446" s="9" t="n">
        <v>462</v>
      </c>
      <c r="K446" s="9" t="n">
        <v>193</v>
      </c>
      <c r="L446" s="9" t="n">
        <v>173</v>
      </c>
      <c r="M446" s="9" t="n">
        <v>0</v>
      </c>
      <c r="N446" s="9" t="n">
        <v>7</v>
      </c>
      <c r="O446" s="9" t="n">
        <v>181</v>
      </c>
      <c r="P446" s="9" t="n">
        <v>47</v>
      </c>
      <c r="Q446" s="9" t="n">
        <v>35</v>
      </c>
      <c r="R446" s="11" t="n">
        <f aca="false">MAX(テーブル3[[#This Row],[火力]],(テーブル3[[#This Row],[雷装]]/2),テーブル3[[#This Row],[航空]])</f>
        <v>231</v>
      </c>
      <c r="S44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46" s="12" t="n">
        <f aca="false">IF(AND(テーブル3[[#This Row],[主火力]]=テーブル3[[#This Row],[火力]],テーブル3[[#This Row],[艦種]]="駆逐"),テーブル3[[#This Row],[主火力]]*1.5,テーブル3[[#This Row],[主火力]])</f>
        <v>231</v>
      </c>
      <c r="U446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46" s="1" t="n">
        <f aca="false">((テーブル3[[#This Row],[主火力補正]]*4)+(テーブル3[[#This Row],[副火力補正]]*0.5))*((H446/3))/1000*VLOOKUP(E446,Sheet4!$A$2:$E$15,2,0)</f>
        <v>69.714</v>
      </c>
      <c r="W446" s="1" t="n">
        <f aca="false">(F446/IF(テーブル3[[#This Row],[装甲]]="軽",280,IF(テーブル3[[#This Row],[装甲]]="中",250,220)))*((テーブル3[[#This Row],[対空]]/400)+(K446*1.8)+(テーブル3[[#This Row],[速力]])+(Q446*0.1))*VLOOKUP(E446,Sheet4!$A$2:$E$15,3,0)/IF(OR(テーブル3[[#This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58.75404375</v>
      </c>
      <c r="X446" s="1" t="n">
        <f aca="false">((L446*3)+(テーブル3[[#This Row],[航空]]/15)+(O446/8)+(Q446*0.1))*VLOOKUP(E446,Sheet4!$A$2:$E$15,4,0)/12</f>
        <v>45.4270833333333</v>
      </c>
      <c r="Y446" s="1" t="n">
        <f aca="false">(((20-N446)-1)^2)/2*VLOOKUP(E446,Sheet4!$A$2:$E$15,5,0)</f>
        <v>72</v>
      </c>
    </row>
    <row r="447" customFormat="false" ht="16.5" hidden="false" customHeight="false" outlineLevel="0" collapsed="false">
      <c r="A447" s="22" t="s">
        <v>506</v>
      </c>
      <c r="B447" s="35" t="s">
        <v>357</v>
      </c>
      <c r="C447" s="20" t="s">
        <v>51</v>
      </c>
      <c r="D447" s="24" t="s">
        <v>61</v>
      </c>
      <c r="E447" s="14" t="s">
        <v>32</v>
      </c>
      <c r="F447" s="9" t="n">
        <v>1652</v>
      </c>
      <c r="G447" s="10" t="s">
        <v>33</v>
      </c>
      <c r="H447" s="9" t="n">
        <v>216</v>
      </c>
      <c r="I447" s="9" t="n">
        <v>59</v>
      </c>
      <c r="J447" s="9" t="n">
        <v>462</v>
      </c>
      <c r="K447" s="9" t="n">
        <v>193</v>
      </c>
      <c r="L447" s="9" t="n">
        <v>173</v>
      </c>
      <c r="M447" s="9" t="n">
        <v>0</v>
      </c>
      <c r="N447" s="9" t="n">
        <v>7</v>
      </c>
      <c r="O447" s="9" t="n">
        <v>179</v>
      </c>
      <c r="P447" s="9" t="n">
        <v>47</v>
      </c>
      <c r="Q447" s="9" t="n">
        <v>15</v>
      </c>
      <c r="R447" s="11" t="n">
        <f aca="false">MAX(テーブル3[[#This Row],[火力]],(テーブル3[[#This Row],[雷装]]/2),テーブル3[[#This Row],[航空]])</f>
        <v>231</v>
      </c>
      <c r="S44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59</v>
      </c>
      <c r="T447" s="12" t="n">
        <f aca="false">IF(AND(テーブル3[[#This Row],[主火力]]=テーブル3[[#This Row],[火力]],テーブル3[[#This Row],[艦種]]="駆逐"),テーブル3[[#This Row],[主火力]]*1.5,テーブル3[[#This Row],[主火力]])</f>
        <v>231</v>
      </c>
      <c r="U447" s="12" t="n">
        <f aca="false">IF(AND(テーブル3[[#This Row],[艦種]]="駆逐",テーブル3[[#This Row],[副火力]]=テーブル3[[#This Row],[火力]]),テーブル3[[#This Row],[副火力]]*1.5,テーブル3[[#This Row],[副火力]])</f>
        <v>88.5</v>
      </c>
      <c r="V447" s="1" t="n">
        <f aca="false">((テーブル3[[#This Row],[主火力補正]]*4)+(テーブル3[[#This Row],[副火力補正]]*0.5))*((H447/3))/1000*VLOOKUP(E447,Sheet4!$A$2:$E$15,2,0)</f>
        <v>69.714</v>
      </c>
      <c r="W447" s="1" t="n">
        <f aca="false">(F447/IF(テーブル3[[#This Row],[装甲]]="軽",280,IF(テーブル3[[#This Row],[装甲]]="中",250,220)))*((テーブル3[[#This Row],[対空]]/400)+(K447*1.8)+(テーブル3[[#This Row],[速力]])+(Q447*0.1))*VLOOKUP(E447,Sheet4!$A$2:$E$15,3,0)/IF(OR(テーブル3[[#This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58.45904375</v>
      </c>
      <c r="X447" s="1" t="n">
        <f aca="false">((L447*3)+(テーブル3[[#This Row],[航空]]/15)+(O447/8)+(Q447*0.1))*VLOOKUP(E447,Sheet4!$A$2:$E$15,4,0)/12</f>
        <v>45.2395833333333</v>
      </c>
      <c r="Y447" s="1" t="n">
        <f aca="false">(((20-N447)-1)^2)/2*VLOOKUP(E447,Sheet4!$A$2:$E$15,5,0)</f>
        <v>72</v>
      </c>
      <c r="Z447" s="11"/>
    </row>
    <row r="448" customFormat="false" ht="16.5" hidden="false" customHeight="false" outlineLevel="0" collapsed="false">
      <c r="A448" s="5" t="s">
        <v>507</v>
      </c>
      <c r="B448" s="35" t="s">
        <v>357</v>
      </c>
      <c r="C448" s="20" t="s">
        <v>51</v>
      </c>
      <c r="D448" s="13" t="s">
        <v>31</v>
      </c>
      <c r="E448" s="14" t="s">
        <v>32</v>
      </c>
      <c r="F448" s="9" t="n">
        <v>2143</v>
      </c>
      <c r="G448" s="10" t="s">
        <v>33</v>
      </c>
      <c r="H448" s="9" t="n">
        <v>201</v>
      </c>
      <c r="I448" s="9" t="n">
        <v>75</v>
      </c>
      <c r="J448" s="9" t="n">
        <v>572</v>
      </c>
      <c r="K448" s="9" t="n">
        <v>211</v>
      </c>
      <c r="L448" s="9" t="n">
        <v>150</v>
      </c>
      <c r="M448" s="9" t="n">
        <v>0</v>
      </c>
      <c r="N448" s="9" t="n">
        <v>8</v>
      </c>
      <c r="O448" s="9" t="n">
        <v>187</v>
      </c>
      <c r="P448" s="9" t="n">
        <v>45</v>
      </c>
      <c r="Q448" s="9" t="n">
        <v>58</v>
      </c>
      <c r="R448" s="11" t="n">
        <f aca="false">MAX(テーブル3[[#This Row],[火力]],(テーブル3[[#This Row],[雷装]]/2),テーブル3[[#This Row],[航空]])</f>
        <v>286</v>
      </c>
      <c r="S44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75</v>
      </c>
      <c r="T448" s="12" t="n">
        <f aca="false">IF(AND(テーブル3[[#This Row],[主火力]]=テーブル3[[#This Row],[火力]],テーブル3[[#This Row],[艦種]]="駆逐"),テーブル3[[#This Row],[主火力]]*1.5,テーブル3[[#This Row],[主火力]])</f>
        <v>286</v>
      </c>
      <c r="U448" s="12" t="n">
        <f aca="false">IF(AND(テーブル3[[#This Row],[艦種]]="駆逐",テーブル3[[#This Row],[副火力]]=テーブル3[[#This Row],[火力]]),テーブル3[[#This Row],[副火力]]*1.5,テーブル3[[#This Row],[副火力]])</f>
        <v>112.5</v>
      </c>
      <c r="V448" s="1" t="n">
        <f aca="false">((テーブル3[[#This Row],[主火力補正]]*4)+(テーブル3[[#This Row],[副火力補正]]*0.5))*((H448/3))/1000*VLOOKUP(E448,Sheet4!$A$2:$E$15,2,0)</f>
        <v>80.41675</v>
      </c>
      <c r="W448" s="1" t="n">
        <f aca="false">(F448/IF(テーブル3[[#This Row],[装甲]]="軽",280,IF(テーブル3[[#This Row],[装甲]]="中",250,220)))*((テーブル3[[#This Row],[対空]]/400)+(K448*1.8)+(テーブル3[[#This Row],[速力]])+(Q448*0.1))*VLOOKUP(E448,Sheet4!$A$2:$E$15,3,0)/IF(OR(テーブル3[[#This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82.4624486607143</v>
      </c>
      <c r="X448" s="1" t="n">
        <f aca="false">((L448*3)+(テーブル3[[#This Row],[航空]]/15)+(O448/8)+(Q448*0.1))*VLOOKUP(E448,Sheet4!$A$2:$E$15,4,0)/12</f>
        <v>39.93125</v>
      </c>
      <c r="Y448" s="1" t="n">
        <f aca="false">(((20-N448)-1)^2)/2*VLOOKUP(E448,Sheet4!$A$2:$E$15,5,0)</f>
        <v>60.5</v>
      </c>
      <c r="Z448" s="11"/>
    </row>
    <row r="449" customFormat="false" ht="16.5" hidden="false" customHeight="false" outlineLevel="0" collapsed="false">
      <c r="A449" s="22" t="s">
        <v>508</v>
      </c>
      <c r="B449" s="35" t="s">
        <v>357</v>
      </c>
      <c r="C449" s="20" t="s">
        <v>51</v>
      </c>
      <c r="D449" s="24" t="s">
        <v>61</v>
      </c>
      <c r="E449" s="14" t="s">
        <v>32</v>
      </c>
      <c r="F449" s="9" t="n">
        <v>1908</v>
      </c>
      <c r="G449" s="10" t="s">
        <v>33</v>
      </c>
      <c r="H449" s="9" t="n">
        <v>196</v>
      </c>
      <c r="I449" s="9" t="n">
        <v>73</v>
      </c>
      <c r="J449" s="9" t="n">
        <v>562</v>
      </c>
      <c r="K449" s="9" t="n">
        <v>212</v>
      </c>
      <c r="L449" s="9" t="n">
        <v>145</v>
      </c>
      <c r="M449" s="9" t="n">
        <v>0</v>
      </c>
      <c r="N449" s="9" t="n">
        <v>7</v>
      </c>
      <c r="O449" s="9" t="n">
        <v>173</v>
      </c>
      <c r="P449" s="9" t="n">
        <v>45</v>
      </c>
      <c r="Q449" s="9" t="n">
        <v>25</v>
      </c>
      <c r="R449" s="11" t="n">
        <f aca="false">MAX(テーブル3[[#This Row],[火力]],(テーブル3[[#This Row],[雷装]]/2),テーブル3[[#This Row],[航空]])</f>
        <v>281</v>
      </c>
      <c r="S44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73</v>
      </c>
      <c r="T449" s="12" t="n">
        <f aca="false">IF(AND(テーブル3[[#This Row],[主火力]]=テーブル3[[#This Row],[火力]],テーブル3[[#This Row],[艦種]]="駆逐"),テーブル3[[#This Row],[主火力]]*1.5,テーブル3[[#This Row],[主火力]])</f>
        <v>281</v>
      </c>
      <c r="U449" s="12" t="n">
        <f aca="false">IF(AND(テーブル3[[#This Row],[艦種]]="駆逐",テーブル3[[#This Row],[副火力]]=テーブル3[[#This Row],[火力]]),テーブル3[[#This Row],[副火力]]*1.5,テーブル3[[#This Row],[副火力]])</f>
        <v>109.5</v>
      </c>
      <c r="V449" s="1" t="n">
        <f aca="false">((テーブル3[[#This Row],[主火力補正]]*4)+(テーブル3[[#This Row],[副火力補正]]*0.5))*((H449/3))/1000*VLOOKUP(E449,Sheet4!$A$2:$E$15,2,0)</f>
        <v>77.0116666666667</v>
      </c>
      <c r="W449" s="1" t="n">
        <f aca="false">(F449/IF(テーブル3[[#This Row],[装甲]]="軽",280,IF(テーブル3[[#This Row],[装甲]]="中",250,220)))*((テーブル3[[#This Row],[対空]]/400)+(K449*1.8)+(テーブル3[[#This Row],[速力]])+(Q449*0.1))*VLOOKUP(E449,Sheet4!$A$2:$E$15,3,0)/IF(OR(テーブル3[[#This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73.1620044642857</v>
      </c>
      <c r="X449" s="1" t="n">
        <f aca="false">((L449*3)+(テーブル3[[#This Row],[航空]]/15)+(O449/8)+(Q449*0.1))*VLOOKUP(E449,Sheet4!$A$2:$E$15,4,0)/12</f>
        <v>38.2604166666667</v>
      </c>
      <c r="Y449" s="1" t="n">
        <f aca="false">(((20-N449)-1)^2)/2*VLOOKUP(E449,Sheet4!$A$2:$E$15,5,0)</f>
        <v>72</v>
      </c>
      <c r="Z449" s="11"/>
    </row>
    <row r="450" customFormat="false" ht="16.5" hidden="false" customHeight="false" outlineLevel="0" collapsed="false">
      <c r="A450" s="22" t="s">
        <v>509</v>
      </c>
      <c r="B450" s="35" t="s">
        <v>357</v>
      </c>
      <c r="C450" s="20" t="s">
        <v>51</v>
      </c>
      <c r="D450" s="13" t="s">
        <v>31</v>
      </c>
      <c r="E450" s="14" t="s">
        <v>32</v>
      </c>
      <c r="F450" s="9" t="n">
        <v>2143</v>
      </c>
      <c r="G450" s="10" t="s">
        <v>33</v>
      </c>
      <c r="H450" s="9" t="n">
        <v>196</v>
      </c>
      <c r="I450" s="9" t="n">
        <v>75</v>
      </c>
      <c r="J450" s="9" t="n">
        <v>572</v>
      </c>
      <c r="K450" s="9" t="n">
        <v>211</v>
      </c>
      <c r="L450" s="9" t="n">
        <v>154</v>
      </c>
      <c r="M450" s="9" t="n">
        <v>0</v>
      </c>
      <c r="N450" s="9" t="n">
        <v>8</v>
      </c>
      <c r="O450" s="9" t="n">
        <v>165</v>
      </c>
      <c r="P450" s="9" t="n">
        <v>45</v>
      </c>
      <c r="Q450" s="9" t="n">
        <v>52</v>
      </c>
      <c r="R450" s="11" t="n">
        <f aca="false">MAX(テーブル3[[#This Row],[火力]],(テーブル3[[#This Row],[雷装]]/2),テーブル3[[#This Row],[航空]])</f>
        <v>286</v>
      </c>
      <c r="S45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75</v>
      </c>
      <c r="T450" s="12" t="n">
        <f aca="false">IF(AND(テーブル3[[#This Row],[主火力]]=テーブル3[[#This Row],[火力]],テーブル3[[#This Row],[艦種]]="駆逐"),テーブル3[[#This Row],[主火力]]*1.5,テーブル3[[#This Row],[主火力]])</f>
        <v>286</v>
      </c>
      <c r="U450" s="12" t="n">
        <f aca="false">IF(AND(テーブル3[[#This Row],[艦種]]="駆逐",テーブル3[[#This Row],[副火力]]=テーブル3[[#This Row],[火力]]),テーブル3[[#This Row],[副火力]]*1.5,テーブル3[[#This Row],[副火力]])</f>
        <v>112.5</v>
      </c>
      <c r="V450" s="1" t="n">
        <f aca="false">((テーブル3[[#This Row],[主火力補正]]*4)+(テーブル3[[#This Row],[副火力補正]]*0.5))*((H450/3))/1000*VLOOKUP(E450,Sheet4!$A$2:$E$15,2,0)</f>
        <v>78.4163333333333</v>
      </c>
      <c r="W450" s="1" t="n">
        <f aca="false">(F450/IF(テーブル3[[#This Row],[装甲]]="軽",280,IF(テーブル3[[#This Row],[装甲]]="中",250,220)))*((テーブル3[[#This Row],[対空]]/400)+(K450*1.8)+(テーブル3[[#This Row],[速力]])+(Q450*0.1))*VLOOKUP(E450,Sheet4!$A$2:$E$15,3,0)/IF(OR(テーブル3[[#This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82.3495584821429</v>
      </c>
      <c r="X450" s="1" t="n">
        <f aca="false">((L450*3)+(テーブル3[[#This Row],[航空]]/15)+(O450/8)+(Q450*0.1))*VLOOKUP(E450,Sheet4!$A$2:$E$15,4,0)/12</f>
        <v>40.6520833333333</v>
      </c>
      <c r="Y450" s="1" t="n">
        <f aca="false">(((20-N450)-1)^2)/2*VLOOKUP(E450,Sheet4!$A$2:$E$15,5,0)</f>
        <v>60.5</v>
      </c>
    </row>
    <row r="451" customFormat="false" ht="33" hidden="false" customHeight="false" outlineLevel="0" collapsed="false">
      <c r="A451" s="22" t="s">
        <v>510</v>
      </c>
      <c r="B451" s="6" t="s">
        <v>511</v>
      </c>
      <c r="C451" s="6"/>
      <c r="D451" s="7" t="s">
        <v>27</v>
      </c>
      <c r="E451" s="14" t="s">
        <v>32</v>
      </c>
      <c r="F451" s="9" t="n">
        <v>232</v>
      </c>
      <c r="G451" s="10" t="s">
        <v>33</v>
      </c>
      <c r="H451" s="9" t="n">
        <v>116</v>
      </c>
      <c r="I451" s="9" t="n">
        <v>23</v>
      </c>
      <c r="J451" s="9" t="n">
        <v>23</v>
      </c>
      <c r="K451" s="9" t="n">
        <v>116</v>
      </c>
      <c r="L451" s="9" t="n">
        <v>23</v>
      </c>
      <c r="M451" s="9" t="n">
        <v>2</v>
      </c>
      <c r="N451" s="9" t="n">
        <v>3</v>
      </c>
      <c r="O451" s="9" t="n">
        <v>33</v>
      </c>
      <c r="P451" s="9" t="n">
        <v>35</v>
      </c>
      <c r="Q451" s="9" t="n">
        <v>100</v>
      </c>
      <c r="R451" s="11" t="n">
        <f aca="false">MAX(テーブル3[[#This Row],[火力]],(テーブル3[[#This Row],[雷装]]/2),テーブル3[[#This Row],[航空]])</f>
        <v>23</v>
      </c>
      <c r="S45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</v>
      </c>
      <c r="T451" s="12" t="n">
        <f aca="false">IF(AND(テーブル3[[#This Row],[主火力]]=テーブル3[[#This Row],[火力]],テーブル3[[#This Row],[艦種]]="駆逐"),テーブル3[[#This Row],[主火力]]*1.5,テーブル3[[#This Row],[主火力]])</f>
        <v>34.5</v>
      </c>
      <c r="U451" s="12" t="n">
        <f aca="false">IF(AND(テーブル3[[#This Row],[艦種]]="駆逐",テーブル3[[#This Row],[副火力]]=テーブル3[[#This Row],[火力]]),テーブル3[[#This Row],[副火力]]*1.5,テーブル3[[#This Row],[副火力]])</f>
        <v>34.5</v>
      </c>
      <c r="V451" s="1" t="n">
        <f aca="false">((テーブル3[[#This Row],[主火力補正]]*4)+(テーブル3[[#This Row],[副火力補正]]*0.5))*((H451/3))/1000*VLOOKUP(E451,Sheet4!$A$2:$E$15,2,0)</f>
        <v>6.003</v>
      </c>
      <c r="W451" s="1" t="n">
        <f aca="false">(F451/IF(テーブル3[[#This Row],[装甲]]="軽",280,IF(テーブル3[[#This Row],[装甲]]="中",250,220)))*((テーブル3[[#This Row],[対空]]/400)+(K451*1.8)+(テーブル3[[#This Row],[速力]])+(Q451*0.1))*VLOOKUP(E451,Sheet4!$A$2:$E$15,3,0)/IF(OR(テーブル3[[#This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5.25847678571429</v>
      </c>
      <c r="X451" s="1" t="n">
        <f aca="false">((L451*3)+(テーブル3[[#This Row],[航空]]/15)+(O451/8)+(Q451*0.1))*VLOOKUP(E451,Sheet4!$A$2:$E$15,4,0)/12</f>
        <v>6.93819444444445</v>
      </c>
      <c r="Y451" s="1" t="n">
        <f aca="false">(((20-N451)-1)^2)/2*VLOOKUP(E451,Sheet4!$A$2:$E$15,5,0)</f>
        <v>128</v>
      </c>
    </row>
    <row r="452" customFormat="false" ht="16.5" hidden="false" customHeight="false" outlineLevel="0" collapsed="false">
      <c r="A452" s="22" t="s">
        <v>512</v>
      </c>
      <c r="B452" s="6" t="s">
        <v>511</v>
      </c>
      <c r="C452" s="6"/>
      <c r="D452" s="13" t="s">
        <v>31</v>
      </c>
      <c r="E452" s="14" t="s">
        <v>32</v>
      </c>
      <c r="F452" s="9" t="n">
        <v>232</v>
      </c>
      <c r="G452" s="10" t="s">
        <v>33</v>
      </c>
      <c r="H452" s="9" t="n">
        <v>116</v>
      </c>
      <c r="I452" s="9" t="n">
        <v>23</v>
      </c>
      <c r="J452" s="9" t="n">
        <v>23</v>
      </c>
      <c r="K452" s="9" t="n">
        <v>116</v>
      </c>
      <c r="L452" s="9" t="n">
        <v>23</v>
      </c>
      <c r="M452" s="9" t="n">
        <v>2</v>
      </c>
      <c r="N452" s="9" t="n">
        <v>3</v>
      </c>
      <c r="O452" s="9" t="n">
        <v>33</v>
      </c>
      <c r="P452" s="9" t="n">
        <v>35</v>
      </c>
      <c r="Q452" s="9" t="n">
        <v>100</v>
      </c>
      <c r="R452" s="11" t="n">
        <f aca="false">MAX(テーブル3[[#This Row],[火力]],(テーブル3[[#This Row],[雷装]]/2),テーブル3[[#This Row],[航空]])</f>
        <v>23</v>
      </c>
      <c r="S45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</v>
      </c>
      <c r="T452" s="12" t="n">
        <f aca="false">IF(AND(テーブル3[[#This Row],[主火力]]=テーブル3[[#This Row],[火力]],テーブル3[[#This Row],[艦種]]="駆逐"),テーブル3[[#This Row],[主火力]]*1.5,テーブル3[[#This Row],[主火力]])</f>
        <v>34.5</v>
      </c>
      <c r="U452" s="12" t="n">
        <f aca="false">IF(AND(テーブル3[[#This Row],[艦種]]="駆逐",テーブル3[[#This Row],[副火力]]=テーブル3[[#This Row],[火力]]),テーブル3[[#This Row],[副火力]]*1.5,テーブル3[[#This Row],[副火力]])</f>
        <v>34.5</v>
      </c>
      <c r="V452" s="1" t="n">
        <f aca="false">((テーブル3[[#This Row],[主火力補正]]*4)+(テーブル3[[#This Row],[副火力補正]]*0.5))*((H452/3))/1000*VLOOKUP(E452,Sheet4!$A$2:$E$15,2,0)</f>
        <v>6.003</v>
      </c>
      <c r="W452" s="1" t="n">
        <f aca="false">(F452/IF(テーブル3[[#This Row],[装甲]]="軽",280,IF(テーブル3[[#This Row],[装甲]]="中",250,220)))*((テーブル3[[#This Row],[対空]]/400)+(K452*1.8)+(テーブル3[[#This Row],[速力]])+(Q452*0.1))*VLOOKUP(E452,Sheet4!$A$2:$E$15,3,0)/IF(OR(テーブル3[[#This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5.25847678571429</v>
      </c>
      <c r="X452" s="1" t="n">
        <f aca="false">((L452*3)+(テーブル3[[#This Row],[航空]]/15)+(O452/8)+(Q452*0.1))*VLOOKUP(E452,Sheet4!$A$2:$E$15,4,0)/12</f>
        <v>6.93819444444445</v>
      </c>
      <c r="Y452" s="1" t="n">
        <f aca="false">(((20-N452)-1)^2)/2*VLOOKUP(E452,Sheet4!$A$2:$E$15,5,0)</f>
        <v>128</v>
      </c>
    </row>
    <row r="453" customFormat="false" ht="33" hidden="false" customHeight="false" outlineLevel="0" collapsed="false">
      <c r="A453" s="5" t="s">
        <v>513</v>
      </c>
      <c r="B453" s="37" t="s">
        <v>514</v>
      </c>
      <c r="C453" s="37"/>
      <c r="D453" s="7" t="s">
        <v>27</v>
      </c>
      <c r="E453" s="17" t="s">
        <v>41</v>
      </c>
      <c r="F453" s="9" t="n">
        <v>1297</v>
      </c>
      <c r="G453" s="10" t="s">
        <v>33</v>
      </c>
      <c r="H453" s="9" t="n">
        <v>110</v>
      </c>
      <c r="I453" s="9" t="n">
        <v>48</v>
      </c>
      <c r="J453" s="9" t="n">
        <v>530</v>
      </c>
      <c r="K453" s="9" t="n">
        <v>37</v>
      </c>
      <c r="L453" s="9" t="n">
        <v>0</v>
      </c>
      <c r="M453" s="9" t="n">
        <v>0</v>
      </c>
      <c r="N453" s="9" t="n">
        <v>7</v>
      </c>
      <c r="O453" s="9" t="n">
        <v>0</v>
      </c>
      <c r="P453" s="9" t="n">
        <v>14</v>
      </c>
      <c r="Q453" s="9" t="n">
        <v>68</v>
      </c>
      <c r="R453" s="11" t="n">
        <f aca="false">MAX(テーブル3[[#This Row],[火力]],(テーブル3[[#This Row],[雷装]]/2),テーブル3[[#This Row],[航空]])</f>
        <v>265</v>
      </c>
      <c r="S45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48</v>
      </c>
      <c r="T453" s="12" t="n">
        <f aca="false">IF(AND(テーブル3[[#This Row],[主火力]]=テーブル3[[#This Row],[火力]],テーブル3[[#This Row],[艦種]]="駆逐"),テーブル3[[#This Row],[主火力]]*1.5,テーブル3[[#This Row],[主火力]])</f>
        <v>265</v>
      </c>
      <c r="U453" s="12" t="n">
        <f aca="false">IF(AND(テーブル3[[#This Row],[艦種]]="駆逐",テーブル3[[#This Row],[副火力]]=テーブル3[[#This Row],[火力]]),テーブル3[[#This Row],[副火力]]*1.5,テーブル3[[#This Row],[副火力]])</f>
        <v>48</v>
      </c>
      <c r="V453" s="1" t="n">
        <f aca="false">((テーブル3[[#This Row],[主火力補正]]*4)+(テーブル3[[#This Row],[副火力補正]]*0.5))*((H453/3))/1000*VLOOKUP(E453,Sheet4!$A$2:$E$15,2,0)</f>
        <v>39.7466666666667</v>
      </c>
      <c r="W453" s="1" t="n">
        <f aca="false">(F453/IF(テーブル3[[#This Row],[装甲]]="軽",280,IF(テーブル3[[#This Row],[装甲]]="中",250,220)))*((テーブル3[[#This Row],[対空]]/400)+(K453*1.8)+(テーブル3[[#This Row],[速力]])+(Q453*0.1))*VLOOKUP(E453,Sheet4!$A$2:$E$15,3,0)/IF(OR(テーブル3[[#This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10.1212321428571</v>
      </c>
      <c r="X453" s="1" t="n">
        <f aca="false">((L453*3)+(テーブル3[[#This Row],[航空]]/15)+(O453/8)+(Q453*0.1))*VLOOKUP(E453,Sheet4!$A$2:$E$15,4,0)/12</f>
        <v>0.566666666666667</v>
      </c>
      <c r="Y453" s="1" t="n">
        <f aca="false">(((20-N453)-1)^2)/2*VLOOKUP(E453,Sheet4!$A$2:$E$15,5,0)</f>
        <v>72</v>
      </c>
    </row>
    <row r="454" customFormat="false" ht="16.5" hidden="false" customHeight="false" outlineLevel="0" collapsed="false">
      <c r="A454" s="5" t="s">
        <v>515</v>
      </c>
      <c r="B454" s="37" t="s">
        <v>514</v>
      </c>
      <c r="C454" s="37"/>
      <c r="D454" s="13" t="s">
        <v>31</v>
      </c>
      <c r="E454" s="17" t="s">
        <v>41</v>
      </c>
      <c r="F454" s="9" t="n">
        <v>1463</v>
      </c>
      <c r="G454" s="10" t="s">
        <v>33</v>
      </c>
      <c r="H454" s="9" t="n">
        <v>82</v>
      </c>
      <c r="I454" s="9" t="n">
        <v>48</v>
      </c>
      <c r="J454" s="9" t="n">
        <v>499</v>
      </c>
      <c r="K454" s="9" t="n">
        <v>37</v>
      </c>
      <c r="L454" s="9" t="n">
        <v>0</v>
      </c>
      <c r="M454" s="9" t="n">
        <v>0</v>
      </c>
      <c r="N454" s="9" t="n">
        <v>6</v>
      </c>
      <c r="O454" s="9" t="n">
        <v>0</v>
      </c>
      <c r="P454" s="9" t="n">
        <v>14</v>
      </c>
      <c r="Q454" s="9" t="n">
        <v>28</v>
      </c>
      <c r="R454" s="11" t="n">
        <f aca="false">MAX(テーブル3[[#This Row],[火力]],(テーブル3[[#This Row],[雷装]]/2),テーブル3[[#This Row],[航空]])</f>
        <v>249.5</v>
      </c>
      <c r="S45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48</v>
      </c>
      <c r="T454" s="12" t="n">
        <f aca="false">IF(AND(テーブル3[[#This Row],[主火力]]=テーブル3[[#This Row],[火力]],テーブル3[[#This Row],[艦種]]="駆逐"),テーブル3[[#This Row],[主火力]]*1.5,テーブル3[[#This Row],[主火力]])</f>
        <v>249.5</v>
      </c>
      <c r="U454" s="12" t="n">
        <f aca="false">IF(AND(テーブル3[[#This Row],[艦種]]="駆逐",テーブル3[[#This Row],[副火力]]=テーブル3[[#This Row],[火力]]),テーブル3[[#This Row],[副火力]]*1.5,テーブル3[[#This Row],[副火力]])</f>
        <v>48</v>
      </c>
      <c r="V454" s="1" t="n">
        <f aca="false">((テーブル3[[#This Row],[主火力補正]]*4)+(テーブル3[[#This Row],[副火力補正]]*0.5))*((H454/3))/1000*VLOOKUP(E454,Sheet4!$A$2:$E$15,2,0)</f>
        <v>27.9346666666667</v>
      </c>
      <c r="W454" s="1" t="n">
        <f aca="false">(F454/IF(テーブル3[[#This Row],[装甲]]="軽",280,IF(テーブル3[[#This Row],[装甲]]="中",250,220)))*((テーブル3[[#This Row],[対空]]/400)+(K454*1.8)+(テーブル3[[#This Row],[速力]])+(Q454*0.1))*VLOOKUP(E454,Sheet4!$A$2:$E$15,3,0)/IF(OR(テーブル3[[#This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10.894125</v>
      </c>
      <c r="X454" s="1" t="n">
        <f aca="false">((L454*3)+(テーブル3[[#This Row],[航空]]/15)+(O454/8)+(Q454*0.1))*VLOOKUP(E454,Sheet4!$A$2:$E$15,4,0)/12</f>
        <v>0.233333333333333</v>
      </c>
      <c r="Y454" s="1" t="n">
        <f aca="false">(((20-N454)-1)^2)/2*VLOOKUP(E454,Sheet4!$A$2:$E$15,5,0)</f>
        <v>84.5</v>
      </c>
      <c r="Z454" s="11"/>
    </row>
    <row r="455" customFormat="false" ht="33" hidden="false" customHeight="false" outlineLevel="0" collapsed="false">
      <c r="A455" s="22" t="s">
        <v>516</v>
      </c>
      <c r="B455" s="37" t="s">
        <v>514</v>
      </c>
      <c r="C455" s="37"/>
      <c r="D455" s="7" t="s">
        <v>27</v>
      </c>
      <c r="E455" s="17" t="s">
        <v>41</v>
      </c>
      <c r="F455" s="9" t="n">
        <v>1297</v>
      </c>
      <c r="G455" s="10" t="s">
        <v>33</v>
      </c>
      <c r="H455" s="9" t="n">
        <v>110</v>
      </c>
      <c r="I455" s="9" t="n">
        <v>48</v>
      </c>
      <c r="J455" s="9" t="n">
        <v>530</v>
      </c>
      <c r="K455" s="9" t="n">
        <v>37</v>
      </c>
      <c r="L455" s="9" t="n">
        <v>0</v>
      </c>
      <c r="M455" s="9" t="n">
        <v>0</v>
      </c>
      <c r="N455" s="9" t="n">
        <v>7</v>
      </c>
      <c r="O455" s="9" t="n">
        <v>0</v>
      </c>
      <c r="P455" s="9" t="n">
        <v>14</v>
      </c>
      <c r="Q455" s="9" t="n">
        <v>32</v>
      </c>
      <c r="R455" s="11" t="n">
        <f aca="false">MAX(テーブル3[[#This Row],[火力]],(テーブル3[[#This Row],[雷装]]/2),テーブル3[[#This Row],[航空]])</f>
        <v>265</v>
      </c>
      <c r="S45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48</v>
      </c>
      <c r="T455" s="12" t="n">
        <f aca="false">IF(AND(テーブル3[[#This Row],[主火力]]=テーブル3[[#This Row],[火力]],テーブル3[[#This Row],[艦種]]="駆逐"),テーブル3[[#This Row],[主火力]]*1.5,テーブル3[[#This Row],[主火力]])</f>
        <v>265</v>
      </c>
      <c r="U455" s="12" t="n">
        <f aca="false">IF(AND(テーブル3[[#This Row],[艦種]]="駆逐",テーブル3[[#This Row],[副火力]]=テーブル3[[#This Row],[火力]]),テーブル3[[#This Row],[副火力]]*1.5,テーブル3[[#This Row],[副火力]])</f>
        <v>48</v>
      </c>
      <c r="V455" s="1" t="n">
        <f aca="false">((テーブル3[[#This Row],[主火力補正]]*4)+(テーブル3[[#This Row],[副火力補正]]*0.5))*((H455/3))/1000*VLOOKUP(E455,Sheet4!$A$2:$E$15,2,0)</f>
        <v>39.7466666666667</v>
      </c>
      <c r="W455" s="1" t="n">
        <f aca="false">(F455/IF(テーブル3[[#This Row],[装甲]]="軽",280,IF(テーブル3[[#This Row],[装甲]]="中",250,220)))*((テーブル3[[#This Row],[対空]]/400)+(K455*1.8)+(テーブル3[[#This Row],[速力]])+(Q455*0.1))*VLOOKUP(E455,Sheet4!$A$2:$E$15,3,0)/IF(OR(テーブル3[[#This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9.70433928571429</v>
      </c>
      <c r="X455" s="1" t="n">
        <f aca="false">((L455*3)+(テーブル3[[#This Row],[航空]]/15)+(O455/8)+(Q455*0.1))*VLOOKUP(E455,Sheet4!$A$2:$E$15,4,0)/12</f>
        <v>0.266666666666667</v>
      </c>
      <c r="Y455" s="1" t="n">
        <f aca="false">(((20-N455)-1)^2)/2*VLOOKUP(E455,Sheet4!$A$2:$E$15,5,0)</f>
        <v>72</v>
      </c>
      <c r="Z455" s="11"/>
    </row>
    <row r="456" customFormat="false" ht="16.5" hidden="false" customHeight="false" outlineLevel="0" collapsed="false">
      <c r="A456" s="5" t="s">
        <v>517</v>
      </c>
      <c r="B456" s="37" t="s">
        <v>514</v>
      </c>
      <c r="C456" s="37"/>
      <c r="D456" s="13" t="s">
        <v>31</v>
      </c>
      <c r="E456" s="17" t="s">
        <v>41</v>
      </c>
      <c r="F456" s="9" t="n">
        <v>1496</v>
      </c>
      <c r="G456" s="10" t="s">
        <v>33</v>
      </c>
      <c r="H456" s="9" t="n">
        <v>84</v>
      </c>
      <c r="I456" s="9" t="n">
        <v>43</v>
      </c>
      <c r="J456" s="9" t="n">
        <v>505</v>
      </c>
      <c r="K456" s="9" t="n">
        <v>37</v>
      </c>
      <c r="L456" s="9" t="n">
        <v>0</v>
      </c>
      <c r="M456" s="9" t="n">
        <v>0</v>
      </c>
      <c r="N456" s="9" t="n">
        <v>6</v>
      </c>
      <c r="O456" s="9" t="n">
        <v>0</v>
      </c>
      <c r="P456" s="9" t="n">
        <v>14</v>
      </c>
      <c r="Q456" s="9" t="n">
        <v>22</v>
      </c>
      <c r="R456" s="11" t="n">
        <f aca="false">MAX(テーブル3[[#This Row],[火力]],(テーブル3[[#This Row],[雷装]]/2),テーブル3[[#This Row],[航空]])</f>
        <v>252.5</v>
      </c>
      <c r="S45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43</v>
      </c>
      <c r="T456" s="12" t="n">
        <f aca="false">IF(AND(テーブル3[[#This Row],[主火力]]=テーブル3[[#This Row],[火力]],テーブル3[[#This Row],[艦種]]="駆逐"),テーブル3[[#This Row],[主火力]]*1.5,テーブル3[[#This Row],[主火力]])</f>
        <v>252.5</v>
      </c>
      <c r="U456" s="12" t="n">
        <f aca="false">IF(AND(テーブル3[[#This Row],[艦種]]="駆逐",テーブル3[[#This Row],[副火力]]=テーブル3[[#This Row],[火力]]),テーブル3[[#This Row],[副火力]]*1.5,テーブル3[[#This Row],[副火力]])</f>
        <v>43</v>
      </c>
      <c r="V456" s="1" t="n">
        <f aca="false">((テーブル3[[#This Row],[主火力補正]]*4)+(テーブル3[[#This Row],[副火力補正]]*0.5))*((H456/3))/1000*VLOOKUP(E456,Sheet4!$A$2:$E$15,2,0)</f>
        <v>28.882</v>
      </c>
      <c r="W456" s="1" t="n">
        <f aca="false">(F456/IF(テーブル3[[#This Row],[装甲]]="軽",280,IF(テーブル3[[#This Row],[装甲]]="中",250,220)))*((テーブル3[[#This Row],[対空]]/400)+(K456*1.8)+(テーブル3[[#This Row],[速力]])+(Q456*0.1))*VLOOKUP(E456,Sheet4!$A$2:$E$15,3,0)/IF(OR(テーブル3[[#This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11.0597142857143</v>
      </c>
      <c r="X456" s="1" t="n">
        <f aca="false">((L456*3)+(テーブル3[[#This Row],[航空]]/15)+(O456/8)+(Q456*0.1))*VLOOKUP(E456,Sheet4!$A$2:$E$15,4,0)/12</f>
        <v>0.183333333333333</v>
      </c>
      <c r="Y456" s="1" t="n">
        <f aca="false">(((20-N456)-1)^2)/2*VLOOKUP(E456,Sheet4!$A$2:$E$15,5,0)</f>
        <v>84.5</v>
      </c>
    </row>
    <row r="457" customFormat="false" ht="16.5" hidden="false" customHeight="false" outlineLevel="0" collapsed="false">
      <c r="A457" s="5" t="s">
        <v>518</v>
      </c>
      <c r="B457" s="37" t="s">
        <v>514</v>
      </c>
      <c r="C457" s="37"/>
      <c r="D457" s="13" t="s">
        <v>31</v>
      </c>
      <c r="E457" s="17" t="s">
        <v>41</v>
      </c>
      <c r="F457" s="9" t="n">
        <v>1261</v>
      </c>
      <c r="G457" s="10" t="s">
        <v>33</v>
      </c>
      <c r="H457" s="9" t="n">
        <v>84</v>
      </c>
      <c r="I457" s="9" t="n">
        <v>39</v>
      </c>
      <c r="J457" s="9" t="n">
        <v>499</v>
      </c>
      <c r="K457" s="9" t="n">
        <v>37</v>
      </c>
      <c r="L457" s="9" t="n">
        <v>0</v>
      </c>
      <c r="M457" s="9" t="n">
        <v>0</v>
      </c>
      <c r="N457" s="9" t="n">
        <v>6</v>
      </c>
      <c r="O457" s="9" t="n">
        <v>0</v>
      </c>
      <c r="P457" s="9" t="n">
        <v>14</v>
      </c>
      <c r="Q457" s="9" t="n">
        <v>45</v>
      </c>
      <c r="R457" s="11" t="n">
        <f aca="false">MAX(テーブル3[[#This Row],[火力]],(テーブル3[[#This Row],[雷装]]/2),テーブル3[[#This Row],[航空]])</f>
        <v>249.5</v>
      </c>
      <c r="S45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39</v>
      </c>
      <c r="T457" s="12" t="n">
        <f aca="false">IF(AND(テーブル3[[#This Row],[主火力]]=テーブル3[[#This Row],[火力]],テーブル3[[#This Row],[艦種]]="駆逐"),テーブル3[[#This Row],[主火力]]*1.5,テーブル3[[#This Row],[主火力]])</f>
        <v>249.5</v>
      </c>
      <c r="U457" s="12" t="n">
        <f aca="false">IF(AND(テーブル3[[#This Row],[艦種]]="駆逐",テーブル3[[#This Row],[副火力]]=テーブル3[[#This Row],[火力]]),テーブル3[[#This Row],[副火力]]*1.5,テーブル3[[#This Row],[副火力]])</f>
        <v>39</v>
      </c>
      <c r="V457" s="1" t="n">
        <f aca="false">((テーブル3[[#This Row],[主火力補正]]*4)+(テーブル3[[#This Row],[副火力補正]]*0.5))*((H457/3))/1000*VLOOKUP(E457,Sheet4!$A$2:$E$15,2,0)</f>
        <v>28.49</v>
      </c>
      <c r="W457" s="1" t="n">
        <f aca="false">(F457/IF(テーブル3[[#This Row],[装甲]]="軽",280,IF(テーブル3[[#This Row],[装甲]]="中",250,220)))*((テーブル3[[#This Row],[対空]]/400)+(K457*1.8)+(テーブル3[[#This Row],[速力]])+(Q457*0.1))*VLOOKUP(E457,Sheet4!$A$2:$E$15,3,0)/IF(OR(テーブル3[[#This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9.58134821428572</v>
      </c>
      <c r="X457" s="1" t="n">
        <f aca="false">((L457*3)+(テーブル3[[#This Row],[航空]]/15)+(O457/8)+(Q457*0.1))*VLOOKUP(E457,Sheet4!$A$2:$E$15,4,0)/12</f>
        <v>0.375</v>
      </c>
      <c r="Y457" s="1" t="n">
        <f aca="false">(((20-N457)-1)^2)/2*VLOOKUP(E457,Sheet4!$A$2:$E$15,5,0)</f>
        <v>84.5</v>
      </c>
    </row>
    <row r="458" customFormat="false" ht="16.5" hidden="false" customHeight="false" outlineLevel="0" collapsed="false">
      <c r="A458" s="22" t="s">
        <v>519</v>
      </c>
      <c r="B458" s="37" t="s">
        <v>514</v>
      </c>
      <c r="C458" s="37"/>
      <c r="D458" s="13" t="s">
        <v>31</v>
      </c>
      <c r="E458" s="17" t="s">
        <v>41</v>
      </c>
      <c r="F458" s="9" t="n">
        <v>1261</v>
      </c>
      <c r="G458" s="10" t="s">
        <v>33</v>
      </c>
      <c r="H458" s="9" t="n">
        <v>84</v>
      </c>
      <c r="I458" s="9" t="n">
        <v>44</v>
      </c>
      <c r="J458" s="9" t="n">
        <v>499</v>
      </c>
      <c r="K458" s="9" t="n">
        <v>37</v>
      </c>
      <c r="L458" s="9" t="n">
        <v>0</v>
      </c>
      <c r="M458" s="9" t="n">
        <v>0</v>
      </c>
      <c r="N458" s="9" t="n">
        <v>6</v>
      </c>
      <c r="O458" s="9" t="n">
        <v>0</v>
      </c>
      <c r="P458" s="9" t="n">
        <v>14</v>
      </c>
      <c r="Q458" s="9" t="n">
        <v>18</v>
      </c>
      <c r="R458" s="11" t="n">
        <f aca="false">MAX(テーブル3[[#This Row],[火力]],(テーブル3[[#This Row],[雷装]]/2),テーブル3[[#This Row],[航空]])</f>
        <v>249.5</v>
      </c>
      <c r="S45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44</v>
      </c>
      <c r="T458" s="12" t="n">
        <f aca="false">IF(AND(テーブル3[[#This Row],[主火力]]=テーブル3[[#This Row],[火力]],テーブル3[[#This Row],[艦種]]="駆逐"),テーブル3[[#This Row],[主火力]]*1.5,テーブル3[[#This Row],[主火力]])</f>
        <v>249.5</v>
      </c>
      <c r="U458" s="12" t="n">
        <f aca="false">IF(AND(テーブル3[[#This Row],[艦種]]="駆逐",テーブル3[[#This Row],[副火力]]=テーブル3[[#This Row],[火力]]),テーブル3[[#This Row],[副火力]]*1.5,テーブル3[[#This Row],[副火力]])</f>
        <v>44</v>
      </c>
      <c r="V458" s="1" t="n">
        <f aca="false">((テーブル3[[#This Row],[主火力補正]]*4)+(テーブル3[[#This Row],[副火力補正]]*0.5))*((H458/3))/1000*VLOOKUP(E458,Sheet4!$A$2:$E$15,2,0)</f>
        <v>28.56</v>
      </c>
      <c r="W458" s="1" t="n">
        <f aca="false">(F458/IF(テーブル3[[#This Row],[装甲]]="軽",280,IF(テーブル3[[#This Row],[装甲]]="中",250,220)))*((テーブル3[[#This Row],[対空]]/400)+(K458*1.8)+(テーブル3[[#This Row],[速力]])+(Q458*0.1))*VLOOKUP(E458,Sheet4!$A$2:$E$15,3,0)/IF(OR(テーブル3[[#This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9.27735714285715</v>
      </c>
      <c r="X458" s="1" t="n">
        <f aca="false">((L458*3)+(テーブル3[[#This Row],[航空]]/15)+(O458/8)+(Q458*0.1))*VLOOKUP(E458,Sheet4!$A$2:$E$15,4,0)/12</f>
        <v>0.15</v>
      </c>
      <c r="Y458" s="1" t="n">
        <f aca="false">(((20-N458)-1)^2)/2*VLOOKUP(E458,Sheet4!$A$2:$E$15,5,0)</f>
        <v>84.5</v>
      </c>
    </row>
    <row r="459" customFormat="false" ht="16.5" hidden="false" customHeight="false" outlineLevel="0" collapsed="false">
      <c r="A459" s="5" t="s">
        <v>520</v>
      </c>
      <c r="B459" s="37" t="s">
        <v>514</v>
      </c>
      <c r="C459" s="37"/>
      <c r="D459" s="13" t="s">
        <v>31</v>
      </c>
      <c r="E459" s="17" t="s">
        <v>41</v>
      </c>
      <c r="F459" s="9" t="n">
        <v>1250</v>
      </c>
      <c r="G459" s="10" t="s">
        <v>33</v>
      </c>
      <c r="H459" s="9" t="n">
        <v>84</v>
      </c>
      <c r="I459" s="9" t="n">
        <v>45</v>
      </c>
      <c r="J459" s="9" t="n">
        <v>523</v>
      </c>
      <c r="K459" s="9" t="n">
        <v>37</v>
      </c>
      <c r="L459" s="9" t="n">
        <v>0</v>
      </c>
      <c r="M459" s="9" t="n">
        <v>0</v>
      </c>
      <c r="N459" s="9" t="n">
        <v>6</v>
      </c>
      <c r="O459" s="9" t="n">
        <v>0</v>
      </c>
      <c r="P459" s="9" t="n">
        <v>14</v>
      </c>
      <c r="Q459" s="9" t="n">
        <v>35</v>
      </c>
      <c r="R459" s="11" t="n">
        <f aca="false">MAX(テーブル3[[#This Row],[火力]],(テーブル3[[#This Row],[雷装]]/2),テーブル3[[#This Row],[航空]])</f>
        <v>261.5</v>
      </c>
      <c r="S45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45</v>
      </c>
      <c r="T459" s="12" t="n">
        <f aca="false">IF(AND(テーブル3[[#This Row],[主火力]]=テーブル3[[#This Row],[火力]],テーブル3[[#This Row],[艦種]]="駆逐"),テーブル3[[#This Row],[主火力]]*1.5,テーブル3[[#This Row],[主火力]])</f>
        <v>261.5</v>
      </c>
      <c r="U459" s="12" t="n">
        <f aca="false">IF(AND(テーブル3[[#This Row],[艦種]]="駆逐",テーブル3[[#This Row],[副火力]]=テーブル3[[#This Row],[火力]]),テーブル3[[#This Row],[副火力]]*1.5,テーブル3[[#This Row],[副火力]])</f>
        <v>45</v>
      </c>
      <c r="V459" s="1" t="n">
        <f aca="false">((テーブル3[[#This Row],[主火力補正]]*4)+(テーブル3[[#This Row],[副火力補正]]*0.5))*((H459/3))/1000*VLOOKUP(E459,Sheet4!$A$2:$E$15,2,0)</f>
        <v>29.918</v>
      </c>
      <c r="W459" s="1" t="n">
        <f aca="false">(F459/IF(テーブル3[[#This Row],[装甲]]="軽",280,IF(テーブル3[[#This Row],[装甲]]="中",250,220)))*((テーブル3[[#This Row],[対空]]/400)+(K459*1.8)+(テーブル3[[#This Row],[速力]])+(Q459*0.1))*VLOOKUP(E459,Sheet4!$A$2:$E$15,3,0)/IF(OR(テーブル3[[#This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9.38616071428572</v>
      </c>
      <c r="X459" s="1" t="n">
        <f aca="false">((L459*3)+(テーブル3[[#This Row],[航空]]/15)+(O459/8)+(Q459*0.1))*VLOOKUP(E459,Sheet4!$A$2:$E$15,4,0)/12</f>
        <v>0.291666666666667</v>
      </c>
      <c r="Y459" s="1" t="n">
        <f aca="false">(((20-N459)-1)^2)/2*VLOOKUP(E459,Sheet4!$A$2:$E$15,5,0)</f>
        <v>84.5</v>
      </c>
    </row>
    <row r="460" customFormat="false" ht="33" hidden="false" customHeight="false" outlineLevel="0" collapsed="false">
      <c r="A460" s="22" t="s">
        <v>521</v>
      </c>
      <c r="B460" s="37" t="s">
        <v>514</v>
      </c>
      <c r="C460" s="37"/>
      <c r="D460" s="7" t="s">
        <v>27</v>
      </c>
      <c r="E460" s="17" t="s">
        <v>41</v>
      </c>
      <c r="F460" s="9" t="n">
        <v>1309</v>
      </c>
      <c r="G460" s="10" t="s">
        <v>33</v>
      </c>
      <c r="H460" s="9" t="n">
        <v>109</v>
      </c>
      <c r="I460" s="9" t="n">
        <v>50</v>
      </c>
      <c r="J460" s="9" t="n">
        <v>555</v>
      </c>
      <c r="K460" s="9" t="n">
        <v>37</v>
      </c>
      <c r="L460" s="9" t="n">
        <v>0</v>
      </c>
      <c r="M460" s="9" t="n">
        <v>0</v>
      </c>
      <c r="N460" s="9" t="n">
        <v>7</v>
      </c>
      <c r="O460" s="9" t="n">
        <v>0</v>
      </c>
      <c r="P460" s="9" t="n">
        <v>14</v>
      </c>
      <c r="Q460" s="9" t="n">
        <v>23</v>
      </c>
      <c r="R460" s="11" t="n">
        <f aca="false">MAX(テーブル3[[#This Row],[火力]],(テーブル3[[#This Row],[雷装]]/2),テーブル3[[#This Row],[航空]])</f>
        <v>277.5</v>
      </c>
      <c r="S46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50</v>
      </c>
      <c r="T460" s="12" t="n">
        <f aca="false">IF(AND(テーブル3[[#This Row],[主火力]]=テーブル3[[#This Row],[火力]],テーブル3[[#This Row],[艦種]]="駆逐"),テーブル3[[#This Row],[主火力]]*1.5,テーブル3[[#This Row],[主火力]])</f>
        <v>277.5</v>
      </c>
      <c r="U460" s="12" t="n">
        <f aca="false">IF(AND(テーブル3[[#This Row],[艦種]]="駆逐",テーブル3[[#This Row],[副火力]]=テーブル3[[#This Row],[火力]]),テーブル3[[#This Row],[副火力]]*1.5,テーブル3[[#This Row],[副火力]])</f>
        <v>50</v>
      </c>
      <c r="V460" s="1" t="n">
        <f aca="false">((テーブル3[[#This Row],[主火力補正]]*4)+(テーブル3[[#This Row],[副火力補正]]*0.5))*((H460/3))/1000*VLOOKUP(E460,Sheet4!$A$2:$E$15,2,0)</f>
        <v>41.2383333333333</v>
      </c>
      <c r="W460" s="1" t="n">
        <f aca="false">(F460/IF(テーブル3[[#This Row],[装甲]]="軽",280,IF(テーブル3[[#This Row],[装甲]]="中",250,220)))*((テーブル3[[#This Row],[対空]]/400)+(K460*1.8)+(テーブル3[[#This Row],[速力]])+(Q460*0.1))*VLOOKUP(E460,Sheet4!$A$2:$E$15,3,0)/IF(OR(テーブル3[[#This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9.6889375</v>
      </c>
      <c r="X460" s="1" t="n">
        <f aca="false">((L460*3)+(テーブル3[[#This Row],[航空]]/15)+(O460/8)+(Q460*0.1))*VLOOKUP(E460,Sheet4!$A$2:$E$15,4,0)/12</f>
        <v>0.191666666666667</v>
      </c>
      <c r="Y460" s="1" t="n">
        <f aca="false">(((20-N460)-1)^2)/2*VLOOKUP(E460,Sheet4!$A$2:$E$15,5,0)</f>
        <v>72</v>
      </c>
      <c r="Z460" s="11"/>
    </row>
    <row r="461" customFormat="false" ht="16.5" hidden="false" customHeight="false" outlineLevel="0" collapsed="false">
      <c r="A461" s="22" t="s">
        <v>522</v>
      </c>
      <c r="B461" s="37" t="s">
        <v>514</v>
      </c>
      <c r="D461" s="0" t="s">
        <v>27</v>
      </c>
      <c r="E461" s="17" t="s">
        <v>41</v>
      </c>
      <c r="F461" s="9" t="n">
        <v>1309</v>
      </c>
      <c r="G461" s="10" t="s">
        <v>33</v>
      </c>
      <c r="H461" s="9" t="n">
        <v>109</v>
      </c>
      <c r="I461" s="9" t="n">
        <v>50</v>
      </c>
      <c r="J461" s="9" t="n">
        <v>540</v>
      </c>
      <c r="K461" s="9" t="n">
        <v>37</v>
      </c>
      <c r="L461" s="9" t="n">
        <v>0</v>
      </c>
      <c r="M461" s="9" t="n">
        <v>0</v>
      </c>
      <c r="N461" s="9" t="n">
        <v>7</v>
      </c>
      <c r="O461" s="9" t="n">
        <v>0</v>
      </c>
      <c r="P461" s="0" t="n">
        <v>14</v>
      </c>
      <c r="Q461" s="0" t="n">
        <v>62</v>
      </c>
      <c r="R461" s="11" t="n">
        <f aca="false">MAX(テーブル3[[#This Row],[火力]],(テーブル3[[#This Row],[雷装]]/2),テーブル3[[#This Row],[航空]])</f>
        <v>270</v>
      </c>
      <c r="S46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50</v>
      </c>
      <c r="T461" s="12" t="n">
        <f aca="false">IF(AND(テーブル3[[#This Row],[主火力]]=テーブル3[[#This Row],[火力]],テーブル3[[#This Row],[艦種]]="駆逐"),テーブル3[[#This Row],[主火力]]*1.5,テーブル3[[#This Row],[主火力]])</f>
        <v>270</v>
      </c>
      <c r="U461" s="12" t="n">
        <f aca="false">IF(AND(テーブル3[[#This Row],[艦種]]="駆逐",テーブル3[[#This Row],[副火力]]=テーブル3[[#This Row],[火力]]),テーブル3[[#This Row],[副火力]]*1.5,テーブル3[[#This Row],[副火力]])</f>
        <v>50</v>
      </c>
      <c r="V461" s="1" t="n">
        <f aca="false">((テーブル3[[#This Row],[主火力補正]]*4)+(テーブル3[[#This Row],[副火力補正]]*0.5))*((H461/3))/1000*VLOOKUP(E461,Sheet4!$A$2:$E$15,2,0)</f>
        <v>40.1483333333333</v>
      </c>
      <c r="W461" s="1" t="n">
        <f aca="false">(F461/IF(テーブル3[[#This Row],[装甲]]="軽",280,IF(テーブル3[[#This Row],[装甲]]="中",250,220)))*((テーブル3[[#This Row],[対空]]/400)+(K461*1.8)+(テーブル3[[#This Row],[速力]])+(Q461*0.1))*VLOOKUP(E461,Sheet4!$A$2:$E$15,3,0)/IF(OR(テーブル3[[#This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10.14475</v>
      </c>
      <c r="X461" s="1" t="n">
        <f aca="false">((L461*3)+(テーブル3[[#This Row],[航空]]/15)+(O461/8)+(Q461*0.1))*VLOOKUP(E461,Sheet4!$A$2:$E$15,4,0)/12</f>
        <v>0.516666666666667</v>
      </c>
      <c r="Y461" s="1" t="n">
        <f aca="false">(((20-N461)-1)^2)/2*VLOOKUP(E461,Sheet4!$A$2:$E$15,5,0)</f>
        <v>72</v>
      </c>
      <c r="Z461" s="11"/>
    </row>
    <row r="462" customFormat="false" ht="33" hidden="false" customHeight="false" outlineLevel="0" collapsed="false">
      <c r="A462" s="22" t="s">
        <v>523</v>
      </c>
      <c r="B462" s="37" t="s">
        <v>514</v>
      </c>
      <c r="C462" s="37"/>
      <c r="D462" s="7" t="s">
        <v>27</v>
      </c>
      <c r="E462" s="18" t="s">
        <v>47</v>
      </c>
      <c r="F462" s="9" t="n">
        <v>8401</v>
      </c>
      <c r="G462" s="10" t="s">
        <v>48</v>
      </c>
      <c r="H462" s="9" t="n">
        <v>150</v>
      </c>
      <c r="I462" s="9" t="n">
        <v>423</v>
      </c>
      <c r="J462" s="9" t="n">
        <v>217</v>
      </c>
      <c r="K462" s="9" t="n">
        <v>33</v>
      </c>
      <c r="L462" s="9" t="n">
        <v>208</v>
      </c>
      <c r="M462" s="9" t="n">
        <v>0</v>
      </c>
      <c r="N462" s="9" t="n">
        <v>15</v>
      </c>
      <c r="O462" s="9" t="n">
        <v>0</v>
      </c>
      <c r="P462" s="9" t="n">
        <v>30</v>
      </c>
      <c r="Q462" s="9" t="n">
        <v>45</v>
      </c>
      <c r="R462" s="11" t="n">
        <f aca="false">MAX(テーブル3[[#This Row],[火力]],(テーブル3[[#This Row],[雷装]]/2),テーブル3[[#This Row],[航空]])</f>
        <v>423</v>
      </c>
      <c r="S46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217</v>
      </c>
      <c r="T462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462" s="12" t="n">
        <f aca="false">IF(AND(テーブル3[[#This Row],[艦種]]="駆逐",テーブル3[[#This Row],[副火力]]=テーブル3[[#This Row],[火力]]),テーブル3[[#This Row],[副火力]]*1.5,テーブル3[[#This Row],[副火力]])</f>
        <v>217</v>
      </c>
      <c r="V462" s="1" t="n">
        <f aca="false">((テーブル3[[#This Row],[主火力補正]]*4)+(テーブル3[[#This Row],[副火力補正]]*0.5))*((H462/3))/1000*VLOOKUP(E462,Sheet4!$A$2:$E$15,2,0)</f>
        <v>90.025</v>
      </c>
      <c r="W462" s="1" t="n">
        <f aca="false">(F462/IF(テーブル3[[#This Row],[装甲]]="軽",280,IF(テーブル3[[#This Row],[装甲]]="中",250,220)))*((テーブル3[[#This Row],[対空]]/400)+(K462*1.8)+(テーブル3[[#This Row],[速力]])+(Q462*0.1))*VLOOKUP(E462,Sheet4!$A$2:$E$15,3,0)/IF(OR(テーブル3[[#This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72.1111290909091</v>
      </c>
      <c r="X462" s="1" t="n">
        <f aca="false">((L462*3)+(テーブル3[[#This Row],[航空]]/15)+(O462/8)+(Q462*0.1))*VLOOKUP(E462,Sheet4!$A$2:$E$15,4,0)/12</f>
        <v>52.375</v>
      </c>
      <c r="Y462" s="1" t="n">
        <f aca="false">(((20-N462)-1)^2)/2*VLOOKUP(E462,Sheet4!$A$2:$E$15,5,0)</f>
        <v>8</v>
      </c>
    </row>
    <row r="463" customFormat="false" ht="33" hidden="false" customHeight="false" outlineLevel="0" collapsed="false">
      <c r="A463" s="5" t="s">
        <v>524</v>
      </c>
      <c r="B463" s="37" t="s">
        <v>514</v>
      </c>
      <c r="C463" s="37"/>
      <c r="D463" s="7" t="s">
        <v>27</v>
      </c>
      <c r="E463" s="18" t="s">
        <v>47</v>
      </c>
      <c r="F463" s="9" t="n">
        <v>8762</v>
      </c>
      <c r="G463" s="10" t="s">
        <v>48</v>
      </c>
      <c r="H463" s="9" t="n">
        <v>152</v>
      </c>
      <c r="I463" s="9" t="n">
        <v>423</v>
      </c>
      <c r="J463" s="9" t="n">
        <v>0</v>
      </c>
      <c r="K463" s="9" t="n">
        <v>33</v>
      </c>
      <c r="L463" s="9" t="n">
        <v>208</v>
      </c>
      <c r="M463" s="9" t="n">
        <v>0</v>
      </c>
      <c r="N463" s="9" t="n">
        <v>15</v>
      </c>
      <c r="O463" s="9" t="n">
        <v>0</v>
      </c>
      <c r="P463" s="9" t="n">
        <v>30</v>
      </c>
      <c r="Q463" s="9" t="n">
        <v>32</v>
      </c>
      <c r="R463" s="11" t="n">
        <f aca="false">MAX(テーブル3[[#This Row],[火力]],(テーブル3[[#This Row],[雷装]]/2),テーブル3[[#This Row],[航空]])</f>
        <v>423</v>
      </c>
      <c r="S46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63" s="12" t="n">
        <f aca="false">IF(AND(テーブル3[[#This Row],[主火力]]=テーブル3[[#This Row],[火力]],テーブル3[[#This Row],[艦種]]="駆逐"),テーブル3[[#This Row],[主火力]]*1.5,テーブル3[[#This Row],[主火力]])</f>
        <v>423</v>
      </c>
      <c r="U463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63" s="1" t="n">
        <f aca="false">((テーブル3[[#This Row],[主火力補正]]*4)+(テーブル3[[#This Row],[副火力補正]]*0.5))*((H463/3))/1000*VLOOKUP(E463,Sheet4!$A$2:$E$15,2,0)</f>
        <v>85.728</v>
      </c>
      <c r="W463" s="1" t="n">
        <f aca="false">(F463/IF(テーブル3[[#This Row],[装甲]]="軽",280,IF(テーブル3[[#This Row],[装甲]]="中",250,220)))*((テーブル3[[#This Row],[対空]]/400)+(K463*1.8)+(テーブル3[[#This Row],[速力]])+(Q463*0.1))*VLOOKUP(E463,Sheet4!$A$2:$E$15,3,0)/IF(OR(テーブル3[[#This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74.1743127272727</v>
      </c>
      <c r="X463" s="1" t="n">
        <f aca="false">((L463*3)+(テーブル3[[#This Row],[航空]]/15)+(O463/8)+(Q463*0.1))*VLOOKUP(E463,Sheet4!$A$2:$E$15,4,0)/12</f>
        <v>52.2666666666667</v>
      </c>
      <c r="Y463" s="1" t="n">
        <f aca="false">(((20-N463)-1)^2)/2*VLOOKUP(E463,Sheet4!$A$2:$E$15,5,0)</f>
        <v>8</v>
      </c>
      <c r="Z463" s="11"/>
    </row>
    <row r="464" customFormat="false" ht="16.5" hidden="false" customHeight="false" outlineLevel="0" collapsed="false">
      <c r="A464" s="22" t="s">
        <v>525</v>
      </c>
      <c r="B464" s="37" t="s">
        <v>514</v>
      </c>
      <c r="C464" s="37"/>
      <c r="D464" s="31" t="s">
        <v>280</v>
      </c>
      <c r="E464" s="18" t="s">
        <v>47</v>
      </c>
      <c r="F464" s="9" t="n">
        <v>9886</v>
      </c>
      <c r="G464" s="10" t="s">
        <v>48</v>
      </c>
      <c r="H464" s="9" t="n">
        <v>157</v>
      </c>
      <c r="I464" s="9" t="n">
        <v>449</v>
      </c>
      <c r="J464" s="9" t="n">
        <v>0</v>
      </c>
      <c r="K464" s="9" t="n">
        <v>24</v>
      </c>
      <c r="L464" s="9" t="n">
        <v>241</v>
      </c>
      <c r="M464" s="9" t="n">
        <v>0</v>
      </c>
      <c r="N464" s="9" t="n">
        <v>19</v>
      </c>
      <c r="O464" s="9" t="n">
        <v>0</v>
      </c>
      <c r="P464" s="9" t="n">
        <v>30</v>
      </c>
      <c r="Q464" s="9" t="n">
        <v>0</v>
      </c>
      <c r="R464" s="11" t="n">
        <f aca="false">MAX(テーブル3[[#This Row],[火力]],(テーブル3[[#This Row],[雷装]]/2),テーブル3[[#This Row],[航空]])</f>
        <v>449</v>
      </c>
      <c r="S46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64" s="12" t="n">
        <f aca="false">IF(AND(テーブル3[[#This Row],[主火力]]=テーブル3[[#This Row],[火力]],テーブル3[[#This Row],[艦種]]="駆逐"),テーブル3[[#This Row],[主火力]]*1.5,テーブル3[[#This Row],[主火力]])</f>
        <v>449</v>
      </c>
      <c r="U464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64" s="1" t="n">
        <f aca="false">((テーブル3[[#This Row],[主火力補正]]*4)+(テーブル3[[#This Row],[副火力補正]]*0.5))*((H464/3))/1000*VLOOKUP(E464,Sheet4!$A$2:$E$15,2,0)</f>
        <v>93.9906666666667</v>
      </c>
      <c r="W464" s="1" t="n">
        <f aca="false">(F464/IF(テーブル3[[#This Row],[装甲]]="軽",280,IF(テーブル3[[#This Row],[装甲]]="中",250,220)))*((テーブル3[[#This Row],[対空]]/400)+(K464*1.8)+(テーブル3[[#This Row],[速力]])+(Q464*0.1))*VLOOKUP(E464,Sheet4!$A$2:$E$15,3,0)/IF(OR(テーブル3[[#This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66.3283195454545</v>
      </c>
      <c r="X464" s="1" t="n">
        <f aca="false">((L464*3)+(テーブル3[[#This Row],[航空]]/15)+(O464/8)+(Q464*0.1))*VLOOKUP(E464,Sheet4!$A$2:$E$15,4,0)/12</f>
        <v>60.25</v>
      </c>
      <c r="Y464" s="1" t="n">
        <f aca="false">(((20-N464)-1)^2)/2*VLOOKUP(E464,Sheet4!$A$2:$E$15,5,0)</f>
        <v>0</v>
      </c>
    </row>
    <row r="465" customFormat="false" ht="33" hidden="false" customHeight="false" outlineLevel="0" collapsed="false">
      <c r="A465" s="22" t="s">
        <v>526</v>
      </c>
      <c r="B465" s="37" t="s">
        <v>514</v>
      </c>
      <c r="C465" s="37"/>
      <c r="D465" s="13" t="s">
        <v>31</v>
      </c>
      <c r="E465" s="26" t="s">
        <v>75</v>
      </c>
      <c r="F465" s="9" t="n">
        <v>7455</v>
      </c>
      <c r="G465" s="10" t="s">
        <v>29</v>
      </c>
      <c r="H465" s="9" t="n">
        <v>157</v>
      </c>
      <c r="I465" s="9" t="n">
        <v>366</v>
      </c>
      <c r="J465" s="9" t="n">
        <v>154</v>
      </c>
      <c r="K465" s="9" t="n">
        <v>38</v>
      </c>
      <c r="L465" s="9" t="n">
        <v>248</v>
      </c>
      <c r="M465" s="9" t="n">
        <v>0</v>
      </c>
      <c r="N465" s="9" t="n">
        <v>13</v>
      </c>
      <c r="O465" s="9" t="n">
        <v>0</v>
      </c>
      <c r="P465" s="9" t="n">
        <v>31</v>
      </c>
      <c r="Q465" s="9" t="n">
        <v>64</v>
      </c>
      <c r="R465" s="11" t="n">
        <f aca="false">MAX(テーブル3[[#This Row],[火力]],(テーブル3[[#This Row],[雷装]]/2),テーブル3[[#This Row],[航空]])</f>
        <v>366</v>
      </c>
      <c r="S46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154</v>
      </c>
      <c r="T465" s="12" t="n">
        <f aca="false">IF(AND(テーブル3[[#This Row],[主火力]]=テーブル3[[#This Row],[火力]],テーブル3[[#This Row],[艦種]]="駆逐"),テーブル3[[#This Row],[主火力]]*1.5,テーブル3[[#This Row],[主火力]])</f>
        <v>366</v>
      </c>
      <c r="U465" s="12" t="n">
        <f aca="false">IF(AND(テーブル3[[#This Row],[艦種]]="駆逐",テーブル3[[#This Row],[副火力]]=テーブル3[[#This Row],[火力]]),テーブル3[[#This Row],[副火力]]*1.5,テーブル3[[#This Row],[副火力]])</f>
        <v>154</v>
      </c>
      <c r="V465" s="1" t="n">
        <f aca="false">((テーブル3[[#This Row],[主火力補正]]*4)+(テーブル3[[#This Row],[副火力補正]]*0.5))*((H465/3))/1000*VLOOKUP(E465,Sheet4!$A$2:$E$15,2,0)</f>
        <v>80.6456666666667</v>
      </c>
      <c r="W465" s="1" t="n">
        <f aca="false">(F465/IF(テーブル3[[#This Row],[装甲]]="軽",280,IF(テーブル3[[#This Row],[装甲]]="中",250,220)))*((テーブル3[[#This Row],[対空]]/400)+(K465*1.8)+(テーブル3[[#This Row],[速力]])+(Q465*0.1))*VLOOKUP(E465,Sheet4!$A$2:$E$15,3,0)/IF(OR(テーブル3[[#This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63.468888</v>
      </c>
      <c r="X465" s="1" t="n">
        <f aca="false">((L465*3)+(テーブル3[[#This Row],[航空]]/15)+(O465/8)+(Q465*0.1))*VLOOKUP(E465,Sheet4!$A$2:$E$15,4,0)/12</f>
        <v>62.5333333333333</v>
      </c>
      <c r="Y465" s="1" t="n">
        <f aca="false">(((20-N465)-1)^2)/2*VLOOKUP(E465,Sheet4!$A$2:$E$15,5,0)</f>
        <v>18</v>
      </c>
    </row>
    <row r="466" customFormat="false" ht="33" hidden="false" customHeight="false" outlineLevel="0" collapsed="false">
      <c r="A466" s="22" t="s">
        <v>527</v>
      </c>
      <c r="B466" s="37" t="s">
        <v>514</v>
      </c>
      <c r="C466" s="37"/>
      <c r="D466" s="13" t="s">
        <v>31</v>
      </c>
      <c r="E466" s="26" t="s">
        <v>75</v>
      </c>
      <c r="F466" s="9" t="n">
        <v>7455</v>
      </c>
      <c r="G466" s="10" t="s">
        <v>29</v>
      </c>
      <c r="H466" s="9" t="n">
        <v>157</v>
      </c>
      <c r="I466" s="9" t="n">
        <v>366</v>
      </c>
      <c r="J466" s="9" t="n">
        <v>154</v>
      </c>
      <c r="K466" s="9" t="n">
        <v>38</v>
      </c>
      <c r="L466" s="9" t="n">
        <v>248</v>
      </c>
      <c r="M466" s="9" t="n">
        <v>0</v>
      </c>
      <c r="N466" s="9" t="n">
        <v>13</v>
      </c>
      <c r="O466" s="9" t="n">
        <v>0</v>
      </c>
      <c r="P466" s="9" t="n">
        <v>31</v>
      </c>
      <c r="Q466" s="9" t="n">
        <v>43</v>
      </c>
      <c r="R466" s="11" t="n">
        <f aca="false">MAX(テーブル3[[#This Row],[火力]],(テーブル3[[#This Row],[雷装]]/2),テーブル3[[#This Row],[航空]])</f>
        <v>366</v>
      </c>
      <c r="S46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154</v>
      </c>
      <c r="T466" s="12" t="n">
        <f aca="false">IF(AND(テーブル3[[#This Row],[主火力]]=テーブル3[[#This Row],[火力]],テーブル3[[#This Row],[艦種]]="駆逐"),テーブル3[[#This Row],[主火力]]*1.5,テーブル3[[#This Row],[主火力]])</f>
        <v>366</v>
      </c>
      <c r="U466" s="12" t="n">
        <f aca="false">IF(AND(テーブル3[[#This Row],[艦種]]="駆逐",テーブル3[[#This Row],[副火力]]=テーブル3[[#This Row],[火力]]),テーブル3[[#This Row],[副火力]]*1.5,テーブル3[[#This Row],[副火力]])</f>
        <v>154</v>
      </c>
      <c r="V466" s="1" t="n">
        <f aca="false">((テーブル3[[#This Row],[主火力補正]]*4)+(テーブル3[[#This Row],[副火力補正]]*0.5))*((H466/3))/1000*VLOOKUP(E466,Sheet4!$A$2:$E$15,2,0)</f>
        <v>80.6456666666667</v>
      </c>
      <c r="W466" s="1" t="n">
        <f aca="false">(F466/IF(テーブル3[[#This Row],[装甲]]="軽",280,IF(テーブル3[[#This Row],[装甲]]="中",250,220)))*((テーブル3[[#This Row],[対空]]/400)+(K466*1.8)+(テーブル3[[#This Row],[速力]])+(Q466*0.1))*VLOOKUP(E466,Sheet4!$A$2:$E$15,3,0)/IF(OR(テーブル3[[#This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62.216448</v>
      </c>
      <c r="X466" s="1" t="n">
        <f aca="false">((L466*3)+(テーブル3[[#This Row],[航空]]/15)+(O466/8)+(Q466*0.1))*VLOOKUP(E466,Sheet4!$A$2:$E$15,4,0)/12</f>
        <v>62.3583333333333</v>
      </c>
      <c r="Y466" s="1" t="n">
        <f aca="false">(((20-N466)-1)^2)/2*VLOOKUP(E466,Sheet4!$A$2:$E$15,5,0)</f>
        <v>18</v>
      </c>
    </row>
    <row r="467" customFormat="false" ht="33" hidden="false" customHeight="false" outlineLevel="0" collapsed="false">
      <c r="A467" s="38" t="s">
        <v>528</v>
      </c>
      <c r="B467" s="37" t="s">
        <v>514</v>
      </c>
      <c r="D467" s="0" t="s">
        <v>56</v>
      </c>
      <c r="E467" s="26" t="s">
        <v>75</v>
      </c>
      <c r="F467" s="0" t="n">
        <v>7300</v>
      </c>
      <c r="G467" s="0" t="s">
        <v>48</v>
      </c>
      <c r="H467" s="0" t="n">
        <v>160</v>
      </c>
      <c r="I467" s="0" t="n">
        <v>350</v>
      </c>
      <c r="J467" s="0" t="n">
        <v>230</v>
      </c>
      <c r="K467" s="0" t="n">
        <v>30</v>
      </c>
      <c r="L467" s="0" t="n">
        <v>320</v>
      </c>
      <c r="M467" s="0" t="n">
        <v>0</v>
      </c>
      <c r="N467" s="0" t="n">
        <v>16</v>
      </c>
      <c r="O467" s="0" t="n">
        <v>0</v>
      </c>
      <c r="P467" s="0" t="n">
        <v>30</v>
      </c>
      <c r="Q467" s="0" t="n">
        <v>15</v>
      </c>
      <c r="R467" s="11" t="n">
        <f aca="false">MAX(テーブル3[[#This Row],[火力]],(テーブル3[[#This Row],[雷装]]/2),テーブル3[[#This Row],[航空]])</f>
        <v>350</v>
      </c>
      <c r="S46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230</v>
      </c>
      <c r="T467" s="12" t="n">
        <f aca="false">IF(AND(テーブル3[[#This Row],[主火力]]=テーブル3[[#This Row],[火力]],テーブル3[[#This Row],[艦種]]="駆逐"),テーブル3[[#This Row],[主火力]]*1.5,テーブル3[[#This Row],[主火力]])</f>
        <v>350</v>
      </c>
      <c r="U467" s="12" t="n">
        <f aca="false">IF(AND(テーブル3[[#This Row],[艦種]]="駆逐",テーブル3[[#This Row],[副火力]]=テーブル3[[#This Row],[火力]]),テーブル3[[#This Row],[副火力]]*1.5,テーブル3[[#This Row],[副火力]])</f>
        <v>230</v>
      </c>
      <c r="V467" s="1" t="n">
        <f aca="false">((テーブル3[[#This Row],[主火力補正]]*4)+(テーブル3[[#This Row],[副火力補正]]*0.5))*((H467/3))/1000*VLOOKUP(E467,Sheet4!$A$2:$E$15,2,0)</f>
        <v>80.8</v>
      </c>
      <c r="W467" s="1" t="n">
        <f aca="false">(F467/IF(テーブル3[[#This Row],[装甲]]="軽",280,IF(テーブル3[[#This Row],[装甲]]="中",250,220)))*((テーブル3[[#This Row],[対空]]/400)+(K467*1.8)+(テーブル3[[#This Row],[速力]])+(Q467*0.1))*VLOOKUP(E467,Sheet4!$A$2:$E$15,3,0)/IF(OR(テーブル3[[#This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57.2718181818182</v>
      </c>
      <c r="X467" s="1" t="n">
        <f aca="false">((L467*3)+(テーブル3[[#This Row],[航空]]/15)+(O467/8)+(Q467*0.1))*VLOOKUP(E467,Sheet4!$A$2:$E$15,4,0)/12</f>
        <v>80.125</v>
      </c>
      <c r="Y467" s="1" t="n">
        <f aca="false">(((20-N467)-1)^2)/2*VLOOKUP(E467,Sheet4!$A$2:$E$15,5,0)</f>
        <v>4.5</v>
      </c>
    </row>
    <row r="468" customFormat="false" ht="27" hidden="false" customHeight="false" outlineLevel="0" collapsed="false">
      <c r="A468" s="38" t="s">
        <v>529</v>
      </c>
      <c r="B468" s="37" t="s">
        <v>514</v>
      </c>
      <c r="C468" s="37"/>
      <c r="D468" s="13" t="s">
        <v>31</v>
      </c>
      <c r="E468" s="16" t="s">
        <v>39</v>
      </c>
      <c r="F468" s="9" t="n">
        <v>4361</v>
      </c>
      <c r="G468" s="10" t="s">
        <v>29</v>
      </c>
      <c r="H468" s="9" t="n">
        <v>174</v>
      </c>
      <c r="I468" s="9" t="n">
        <v>298</v>
      </c>
      <c r="J468" s="9" t="n">
        <v>216</v>
      </c>
      <c r="K468" s="9" t="n">
        <v>54</v>
      </c>
      <c r="L468" s="9" t="n">
        <v>154</v>
      </c>
      <c r="M468" s="9" t="n">
        <v>0</v>
      </c>
      <c r="N468" s="9" t="n">
        <v>11</v>
      </c>
      <c r="O468" s="9" t="n">
        <v>0</v>
      </c>
      <c r="P468" s="9" t="n">
        <v>22</v>
      </c>
      <c r="Q468" s="9" t="n">
        <v>36</v>
      </c>
      <c r="R468" s="11" t="n">
        <f aca="false">MAX(テーブル3[[#This Row],[火力]],(テーブル3[[#This Row],[雷装]]/2),テーブル3[[#This Row],[航空]])</f>
        <v>298</v>
      </c>
      <c r="S46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216</v>
      </c>
      <c r="T468" s="12" t="n">
        <f aca="false">IF(AND(テーブル3[[#This Row],[主火力]]=テーブル3[[#This Row],[火力]],テーブル3[[#This Row],[艦種]]="駆逐"),テーブル3[[#This Row],[主火力]]*1.5,テーブル3[[#This Row],[主火力]])</f>
        <v>298</v>
      </c>
      <c r="U468" s="12" t="n">
        <f aca="false">IF(AND(テーブル3[[#This Row],[艦種]]="駆逐",テーブル3[[#This Row],[副火力]]=テーブル3[[#This Row],[火力]]),テーブル3[[#This Row],[副火力]]*1.5,テーブル3[[#This Row],[副火力]])</f>
        <v>216</v>
      </c>
      <c r="V468" s="1" t="n">
        <f aca="false">((テーブル3[[#This Row],[主火力補正]]*4)+(テーブル3[[#This Row],[副火力補正]]*0.5))*((H468/3))/1000*VLOOKUP(E468,Sheet4!$A$2:$E$15,2,0)</f>
        <v>75.4</v>
      </c>
      <c r="W468" s="1" t="n">
        <f aca="false">(F468/IF(テーブル3[[#This Row],[装甲]]="軽",280,IF(テーブル3[[#This Row],[装甲]]="中",250,220)))*((テーブル3[[#This Row],[対空]]/400)+(K468*1.8)+(テーブル3[[#This Row],[速力]])+(Q468*0.1))*VLOOKUP(E468,Sheet4!$A$2:$E$15,3,0)/IF(OR(テーブル3[[#This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53.7209785</v>
      </c>
      <c r="X468" s="1" t="n">
        <f aca="false">((L468*3)+(テーブル3[[#This Row],[航空]]/15)+(O468/8)+(Q468*0.1))*VLOOKUP(E468,Sheet4!$A$2:$E$15,4,0)/12</f>
        <v>38.8</v>
      </c>
      <c r="Y468" s="1" t="n">
        <f aca="false">(((20-N468)-1)^2)/2*VLOOKUP(E468,Sheet4!$A$2:$E$15,5,0)</f>
        <v>32</v>
      </c>
    </row>
    <row r="469" customFormat="false" ht="16.5" hidden="false" customHeight="false" outlineLevel="0" collapsed="false">
      <c r="A469" s="38" t="s">
        <v>530</v>
      </c>
      <c r="B469" s="37" t="s">
        <v>514</v>
      </c>
      <c r="C469" s="37"/>
      <c r="D469" s="13" t="s">
        <v>31</v>
      </c>
      <c r="E469" s="16" t="s">
        <v>39</v>
      </c>
      <c r="F469" s="9" t="n">
        <v>4970</v>
      </c>
      <c r="G469" s="10" t="s">
        <v>29</v>
      </c>
      <c r="H469" s="9" t="n">
        <v>176</v>
      </c>
      <c r="I469" s="9" t="n">
        <v>251</v>
      </c>
      <c r="J469" s="9" t="n">
        <v>190</v>
      </c>
      <c r="K469" s="9" t="n">
        <v>61</v>
      </c>
      <c r="L469" s="9" t="n">
        <v>189</v>
      </c>
      <c r="M469" s="9" t="n">
        <v>0</v>
      </c>
      <c r="N469" s="9" t="n">
        <v>11</v>
      </c>
      <c r="O469" s="9" t="n">
        <v>0</v>
      </c>
      <c r="P469" s="9" t="n">
        <v>25</v>
      </c>
      <c r="Q469" s="9" t="n">
        <v>66</v>
      </c>
      <c r="R469" s="11" t="n">
        <f aca="false">MAX(テーブル3[[#This Row],[火力]],(テーブル3[[#This Row],[雷装]]/2),テーブル3[[#This Row],[航空]])</f>
        <v>251</v>
      </c>
      <c r="S46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469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469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469" s="1" t="n">
        <f aca="false">((テーブル3[[#This Row],[主火力補正]]*4)+(テーブル3[[#This Row],[副火力補正]]*0.5))*((H469/3))/1000*VLOOKUP(E469,Sheet4!$A$2:$E$15,2,0)</f>
        <v>64.4746666666667</v>
      </c>
      <c r="W469" s="1" t="n">
        <f aca="false">(F469/IF(テーブル3[[#This Row],[装甲]]="軽",280,IF(テーブル3[[#This Row],[装甲]]="中",250,220)))*((テーブル3[[#This Row],[対空]]/400)+(K469*1.8)+(テーブル3[[#This Row],[速力]])+(Q469*0.1))*VLOOKUP(E469,Sheet4!$A$2:$E$15,3,0)/IF(OR(テーブル3[[#This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70.5106325</v>
      </c>
      <c r="X469" s="1" t="n">
        <f aca="false">((L469*3)+(テーブル3[[#This Row],[航空]]/15)+(O469/8)+(Q469*0.1))*VLOOKUP(E469,Sheet4!$A$2:$E$15,4,0)/12</f>
        <v>47.8</v>
      </c>
      <c r="Y469" s="1" t="n">
        <f aca="false">(((20-N469)-1)^2)/2*VLOOKUP(E469,Sheet4!$A$2:$E$15,5,0)</f>
        <v>32</v>
      </c>
    </row>
    <row r="470" customFormat="false" ht="27" hidden="false" customHeight="false" outlineLevel="0" collapsed="false">
      <c r="A470" s="39" t="s">
        <v>531</v>
      </c>
      <c r="B470" s="37" t="s">
        <v>514</v>
      </c>
      <c r="C470" s="37"/>
      <c r="D470" s="13" t="s">
        <v>31</v>
      </c>
      <c r="E470" s="16" t="s">
        <v>39</v>
      </c>
      <c r="F470" s="9" t="n">
        <v>4844</v>
      </c>
      <c r="G470" s="10" t="s">
        <v>29</v>
      </c>
      <c r="H470" s="9" t="n">
        <v>176</v>
      </c>
      <c r="I470" s="9" t="n">
        <v>251</v>
      </c>
      <c r="J470" s="9" t="n">
        <v>185</v>
      </c>
      <c r="K470" s="9" t="n">
        <v>61</v>
      </c>
      <c r="L470" s="9" t="n">
        <v>189</v>
      </c>
      <c r="M470" s="9" t="n">
        <v>0</v>
      </c>
      <c r="N470" s="9" t="n">
        <v>11</v>
      </c>
      <c r="O470" s="9" t="n">
        <v>0</v>
      </c>
      <c r="P470" s="9" t="n">
        <v>25</v>
      </c>
      <c r="Q470" s="9" t="n">
        <v>66</v>
      </c>
      <c r="R470" s="11" t="n">
        <f aca="false">MAX(テーブル3[[#This Row],[火力]],(テーブル3[[#This Row],[雷装]]/2),テーブル3[[#This Row],[航空]])</f>
        <v>251</v>
      </c>
      <c r="S47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185</v>
      </c>
      <c r="T470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470" s="12" t="n">
        <f aca="false">IF(AND(テーブル3[[#This Row],[艦種]]="駆逐",テーブル3[[#This Row],[副火力]]=テーブル3[[#This Row],[火力]]),テーブル3[[#This Row],[副火力]]*1.5,テーブル3[[#This Row],[副火力]])</f>
        <v>185</v>
      </c>
      <c r="V470" s="1" t="n">
        <f aca="false">((テーブル3[[#This Row],[主火力補正]]*4)+(テーブル3[[#This Row],[副火力補正]]*0.5))*((H470/3))/1000*VLOOKUP(E470,Sheet4!$A$2:$E$15,2,0)</f>
        <v>64.328</v>
      </c>
      <c r="W470" s="1" t="n">
        <f aca="false">(F470/IF(テーブル3[[#This Row],[装甲]]="軽",280,IF(テーブル3[[#This Row],[装甲]]="中",250,220)))*((テーブル3[[#This Row],[対空]]/400)+(K470*1.8)+(テーブル3[[#This Row],[速力]])+(Q470*0.1))*VLOOKUP(E470,Sheet4!$A$2:$E$15,3,0)/IF(OR(テーブル3[[#This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68.723039</v>
      </c>
      <c r="X470" s="1" t="n">
        <f aca="false">((L470*3)+(テーブル3[[#This Row],[航空]]/15)+(O470/8)+(Q470*0.1))*VLOOKUP(E470,Sheet4!$A$2:$E$15,4,0)/12</f>
        <v>47.8</v>
      </c>
      <c r="Y470" s="1" t="n">
        <f aca="false">(((20-N470)-1)^2)/2*VLOOKUP(E470,Sheet4!$A$2:$E$15,5,0)</f>
        <v>32</v>
      </c>
    </row>
    <row r="471" customFormat="false" ht="16.5" hidden="false" customHeight="false" outlineLevel="0" collapsed="false">
      <c r="A471" s="38" t="s">
        <v>532</v>
      </c>
      <c r="B471" s="37" t="s">
        <v>514</v>
      </c>
      <c r="C471" s="37"/>
      <c r="D471" s="13" t="s">
        <v>31</v>
      </c>
      <c r="E471" s="16" t="s">
        <v>39</v>
      </c>
      <c r="F471" s="9" t="n">
        <v>4018</v>
      </c>
      <c r="G471" s="10" t="s">
        <v>29</v>
      </c>
      <c r="H471" s="9" t="n">
        <v>176</v>
      </c>
      <c r="I471" s="9" t="n">
        <v>301</v>
      </c>
      <c r="J471" s="9" t="n">
        <v>220</v>
      </c>
      <c r="K471" s="9" t="n">
        <v>53</v>
      </c>
      <c r="L471" s="9" t="n">
        <v>154</v>
      </c>
      <c r="M471" s="9" t="n">
        <v>0</v>
      </c>
      <c r="N471" s="9" t="n">
        <v>11</v>
      </c>
      <c r="O471" s="9" t="n">
        <v>0</v>
      </c>
      <c r="P471" s="9" t="n">
        <v>22</v>
      </c>
      <c r="Q471" s="9" t="n">
        <v>72</v>
      </c>
      <c r="R471" s="11" t="n">
        <f aca="false">MAX(テーブル3[[#This Row],[火力]],(テーブル3[[#This Row],[雷装]]/2),テーブル3[[#This Row],[航空]])</f>
        <v>301</v>
      </c>
      <c r="S47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220</v>
      </c>
      <c r="T471" s="12" t="n">
        <f aca="false">IF(AND(テーブル3[[#This Row],[主火力]]=テーブル3[[#This Row],[火力]],テーブル3[[#This Row],[艦種]]="駆逐"),テーブル3[[#This Row],[主火力]]*1.5,テーブル3[[#This Row],[主火力]])</f>
        <v>301</v>
      </c>
      <c r="U471" s="12" t="n">
        <f aca="false">IF(AND(テーブル3[[#This Row],[艦種]]="駆逐",テーブル3[[#This Row],[副火力]]=テーブル3[[#This Row],[火力]]),テーブル3[[#This Row],[副火力]]*1.5,テーブル3[[#This Row],[副火力]])</f>
        <v>220</v>
      </c>
      <c r="V471" s="1" t="n">
        <f aca="false">((テーブル3[[#This Row],[主火力補正]]*4)+(テーブル3[[#This Row],[副火力補正]]*0.5))*((H471/3))/1000*VLOOKUP(E471,Sheet4!$A$2:$E$15,2,0)</f>
        <v>77.088</v>
      </c>
      <c r="W471" s="1" t="n">
        <f aca="false">(F471/IF(テーブル3[[#This Row],[装甲]]="軽",280,IF(テーブル3[[#This Row],[装甲]]="中",250,220)))*((テーブル3[[#This Row],[対空]]/400)+(K471*1.8)+(テーブル3[[#This Row],[速力]])+(Q471*0.1))*VLOOKUP(E471,Sheet4!$A$2:$E$15,3,0)/IF(OR(テーブル3[[#This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50.218973</v>
      </c>
      <c r="X471" s="1" t="n">
        <f aca="false">((L471*3)+(テーブル3[[#This Row],[航空]]/15)+(O471/8)+(Q471*0.1))*VLOOKUP(E471,Sheet4!$A$2:$E$15,4,0)/12</f>
        <v>39.1</v>
      </c>
      <c r="Y471" s="1" t="n">
        <f aca="false">(((20-N471)-1)^2)/2*VLOOKUP(E471,Sheet4!$A$2:$E$15,5,0)</f>
        <v>32</v>
      </c>
    </row>
    <row r="472" customFormat="false" ht="33" hidden="false" customHeight="false" outlineLevel="0" collapsed="false">
      <c r="A472" s="38" t="s">
        <v>533</v>
      </c>
      <c r="B472" s="37" t="s">
        <v>514</v>
      </c>
      <c r="C472" s="37"/>
      <c r="D472" s="7" t="s">
        <v>27</v>
      </c>
      <c r="E472" s="16" t="s">
        <v>39</v>
      </c>
      <c r="F472" s="9" t="n">
        <v>6252</v>
      </c>
      <c r="G472" s="10" t="s">
        <v>29</v>
      </c>
      <c r="H472" s="9" t="n">
        <v>182</v>
      </c>
      <c r="I472" s="9" t="n">
        <v>226</v>
      </c>
      <c r="J472" s="9" t="n">
        <v>153</v>
      </c>
      <c r="K472" s="9" t="n">
        <v>62</v>
      </c>
      <c r="L472" s="9" t="n">
        <v>205</v>
      </c>
      <c r="M472" s="9" t="n">
        <v>0</v>
      </c>
      <c r="N472" s="9" t="n">
        <v>12</v>
      </c>
      <c r="O472" s="9" t="n">
        <v>0</v>
      </c>
      <c r="P472" s="9" t="n">
        <v>25</v>
      </c>
      <c r="Q472" s="9" t="n">
        <v>78</v>
      </c>
      <c r="R472" s="11" t="n">
        <f aca="false">MAX(テーブル3[[#This Row],[火力]],(テーブル3[[#This Row],[雷装]]/2),テーブル3[[#This Row],[航空]])</f>
        <v>226</v>
      </c>
      <c r="S47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153</v>
      </c>
      <c r="T472" s="12" t="n">
        <f aca="false">IF(AND(テーブル3[[#This Row],[主火力]]=テーブル3[[#This Row],[火力]],テーブル3[[#This Row],[艦種]]="駆逐"),テーブル3[[#This Row],[主火力]]*1.5,テーブル3[[#This Row],[主火力]])</f>
        <v>226</v>
      </c>
      <c r="U472" s="12" t="n">
        <f aca="false">IF(AND(テーブル3[[#This Row],[艦種]]="駆逐",テーブル3[[#This Row],[副火力]]=テーブル3[[#This Row],[火力]]),テーブル3[[#This Row],[副火力]]*1.5,テーブル3[[#This Row],[副火力]])</f>
        <v>153</v>
      </c>
      <c r="V472" s="1" t="n">
        <f aca="false">((テーブル3[[#This Row],[主火力補正]]*4)+(テーブル3[[#This Row],[副火力補正]]*0.5))*((H472/3))/1000*VLOOKUP(E472,Sheet4!$A$2:$E$15,2,0)</f>
        <v>59.4836666666667</v>
      </c>
      <c r="W472" s="1" t="n">
        <f aca="false">(F472/IF(テーブル3[[#This Row],[装甲]]="軽",280,IF(テーブル3[[#This Row],[装甲]]="中",250,220)))*((テーブル3[[#This Row],[対空]]/400)+(K472*1.8)+(テーブル3[[#This Row],[速力]])+(Q472*0.1))*VLOOKUP(E472,Sheet4!$A$2:$E$15,3,0)/IF(OR(テーブル3[[#This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90.599295</v>
      </c>
      <c r="X472" s="1" t="n">
        <f aca="false">((L472*3)+(テーブル3[[#This Row],[航空]]/15)+(O472/8)+(Q472*0.1))*VLOOKUP(E472,Sheet4!$A$2:$E$15,4,0)/12</f>
        <v>51.9</v>
      </c>
      <c r="Y472" s="1" t="n">
        <f aca="false">(((20-N472)-1)^2)/2*VLOOKUP(E472,Sheet4!$A$2:$E$15,5,0)</f>
        <v>24.5</v>
      </c>
    </row>
    <row r="473" customFormat="false" ht="16.5" hidden="false" customHeight="false" outlineLevel="0" collapsed="false">
      <c r="A473" s="38" t="s">
        <v>534</v>
      </c>
      <c r="B473" s="37" t="s">
        <v>514</v>
      </c>
      <c r="C473" s="37"/>
      <c r="D473" s="7" t="s">
        <v>56</v>
      </c>
      <c r="E473" s="16" t="s">
        <v>39</v>
      </c>
      <c r="F473" s="9" t="n">
        <v>5920</v>
      </c>
      <c r="G473" s="10" t="s">
        <v>29</v>
      </c>
      <c r="H473" s="9" t="n">
        <v>171</v>
      </c>
      <c r="I473" s="9" t="n">
        <v>283</v>
      </c>
      <c r="J473" s="9" t="n">
        <v>215</v>
      </c>
      <c r="K473" s="9" t="n">
        <v>78</v>
      </c>
      <c r="L473" s="9" t="n">
        <v>233</v>
      </c>
      <c r="M473" s="9" t="n">
        <v>0</v>
      </c>
      <c r="N473" s="9" t="n">
        <v>13</v>
      </c>
      <c r="O473" s="9" t="n">
        <v>0</v>
      </c>
      <c r="P473" s="9" t="n">
        <v>26</v>
      </c>
      <c r="Q473" s="9" t="n">
        <v>15</v>
      </c>
      <c r="R473" s="11" t="n">
        <f aca="false">MAX(テーブル3[[#This Row],[火力]],(テーブル3[[#This Row],[雷装]]/2),テーブル3[[#This Row],[航空]])</f>
        <v>283</v>
      </c>
      <c r="S47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473" s="12" t="n">
        <f aca="false">IF(AND(テーブル3[[#This Row],[主火力]]=テーブル3[[#This Row],[火力]],テーブル3[[#This Row],[艦種]]="駆逐"),テーブル3[[#This Row],[主火力]]*1.5,テーブル3[[#This Row],[主火力]])</f>
        <v>283</v>
      </c>
      <c r="U473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473" s="1" t="n">
        <f aca="false">((テーブル3[[#This Row],[主火力補正]]*4)+(テーブル3[[#This Row],[副火力補正]]*0.5))*((H473/3))/1000*VLOOKUP(E473,Sheet4!$A$2:$E$15,2,0)</f>
        <v>70.6515</v>
      </c>
      <c r="W473" s="1" t="n">
        <f aca="false">(F473/IF(テーブル3[[#This Row],[装甲]]="軽",280,IF(テーブル3[[#This Row],[装甲]]="中",250,220)))*((テーブル3[[#This Row],[対空]]/400)+(K473*1.8)+(テーブル3[[#This Row],[速力]])+(Q473*0.1))*VLOOKUP(E473,Sheet4!$A$2:$E$15,3,0)/IF(OR(テーブル3[[#This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99.74164</v>
      </c>
      <c r="X473" s="1" t="n">
        <f aca="false">((L473*3)+(テーブル3[[#This Row],[航空]]/15)+(O473/8)+(Q473*0.1))*VLOOKUP(E473,Sheet4!$A$2:$E$15,4,0)/12</f>
        <v>58.375</v>
      </c>
      <c r="Y473" s="1" t="n">
        <f aca="false">(((20-N473)-1)^2)/2*VLOOKUP(E473,Sheet4!$A$2:$E$15,5,0)</f>
        <v>18</v>
      </c>
    </row>
    <row r="474" customFormat="false" ht="16.5" hidden="false" customHeight="false" outlineLevel="0" collapsed="false">
      <c r="A474" s="38" t="s">
        <v>535</v>
      </c>
      <c r="B474" s="37" t="s">
        <v>514</v>
      </c>
      <c r="D474" s="0" t="s">
        <v>31</v>
      </c>
      <c r="E474" s="16" t="s">
        <v>39</v>
      </c>
      <c r="F474" s="9" t="n">
        <v>4970</v>
      </c>
      <c r="G474" s="10" t="s">
        <v>29</v>
      </c>
      <c r="H474" s="9" t="n">
        <v>176</v>
      </c>
      <c r="I474" s="9" t="n">
        <v>251</v>
      </c>
      <c r="J474" s="9" t="n">
        <v>190</v>
      </c>
      <c r="K474" s="9" t="n">
        <v>61</v>
      </c>
      <c r="L474" s="9" t="n">
        <v>189</v>
      </c>
      <c r="M474" s="9" t="n">
        <v>0</v>
      </c>
      <c r="N474" s="9" t="n">
        <v>11</v>
      </c>
      <c r="O474" s="0" t="n">
        <v>0</v>
      </c>
      <c r="P474" s="0" t="n">
        <v>25</v>
      </c>
      <c r="Q474" s="0" t="n">
        <v>66</v>
      </c>
      <c r="R474" s="11" t="n">
        <f aca="false">MAX(テーブル3[[#This Row],[火力]],(テーブル3[[#This Row],[雷装]]/2),テーブル3[[#This Row],[航空]])</f>
        <v>251</v>
      </c>
      <c r="S47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190</v>
      </c>
      <c r="T474" s="12" t="n">
        <f aca="false">IF(AND(テーブル3[[#This Row],[主火力]]=テーブル3[[#This Row],[火力]],テーブル3[[#This Row],[艦種]]="駆逐"),テーブル3[[#This Row],[主火力]]*1.5,テーブル3[[#This Row],[主火力]])</f>
        <v>251</v>
      </c>
      <c r="U474" s="12" t="n">
        <f aca="false">IF(AND(テーブル3[[#This Row],[艦種]]="駆逐",テーブル3[[#This Row],[副火力]]=テーブル3[[#This Row],[火力]]),テーブル3[[#This Row],[副火力]]*1.5,テーブル3[[#This Row],[副火力]])</f>
        <v>190</v>
      </c>
      <c r="V474" s="1" t="n">
        <f aca="false">((テーブル3[[#This Row],[主火力補正]]*4)+(テーブル3[[#This Row],[副火力補正]]*0.5))*((H474/3))/1000*VLOOKUP(E474,Sheet4!$A$2:$E$15,2,0)</f>
        <v>64.4746666666667</v>
      </c>
      <c r="W474" s="1" t="n">
        <f aca="false">(F474/IF(テーブル3[[#This Row],[装甲]]="軽",280,IF(テーブル3[[#This Row],[装甲]]="中",250,220)))*((テーブル3[[#This Row],[対空]]/400)+(K474*1.8)+(テーブル3[[#This Row],[速力]])+(Q474*0.1))*VLOOKUP(E474,Sheet4!$A$2:$E$15,3,0)/IF(OR(テーブル3[[#This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70.5106325</v>
      </c>
      <c r="X474" s="1" t="n">
        <f aca="false">((L474*3)+(テーブル3[[#This Row],[航空]]/15)+(O474/8)+(Q474*0.1))*VLOOKUP(E474,Sheet4!$A$2:$E$15,4,0)/12</f>
        <v>47.8</v>
      </c>
      <c r="Y474" s="1" t="n">
        <f aca="false">(((20-N474)-1)^2)/2*VLOOKUP(E474,Sheet4!$A$2:$E$15,5,0)</f>
        <v>32</v>
      </c>
    </row>
    <row r="475" customFormat="false" ht="16.5" hidden="false" customHeight="false" outlineLevel="0" collapsed="false">
      <c r="A475" s="38" t="s">
        <v>536</v>
      </c>
      <c r="B475" s="37" t="s">
        <v>514</v>
      </c>
      <c r="D475" s="0" t="s">
        <v>27</v>
      </c>
      <c r="E475" s="16" t="s">
        <v>39</v>
      </c>
      <c r="F475" s="9" t="n">
        <v>5920</v>
      </c>
      <c r="G475" s="10" t="s">
        <v>29</v>
      </c>
      <c r="H475" s="9" t="n">
        <v>171</v>
      </c>
      <c r="I475" s="9" t="n">
        <v>283</v>
      </c>
      <c r="J475" s="9" t="n">
        <v>215</v>
      </c>
      <c r="K475" s="9" t="n">
        <v>78</v>
      </c>
      <c r="L475" s="9" t="n">
        <v>233</v>
      </c>
      <c r="M475" s="9" t="n">
        <v>0</v>
      </c>
      <c r="N475" s="9" t="n">
        <v>13</v>
      </c>
      <c r="O475" s="9" t="n">
        <v>0</v>
      </c>
      <c r="P475" s="9" t="n">
        <v>26</v>
      </c>
      <c r="Q475" s="9" t="n">
        <v>15</v>
      </c>
      <c r="R475" s="11" t="n">
        <f aca="false">MAX(テーブル3[[#This Row],[火力]],(テーブル3[[#This Row],[雷装]]/2),テーブル3[[#This Row],[航空]])</f>
        <v>283</v>
      </c>
      <c r="S47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215</v>
      </c>
      <c r="T475" s="12" t="n">
        <f aca="false">IF(AND(テーブル3[[#This Row],[主火力]]=テーブル3[[#This Row],[火力]],テーブル3[[#This Row],[艦種]]="駆逐"),テーブル3[[#This Row],[主火力]]*1.5,テーブル3[[#This Row],[主火力]])</f>
        <v>283</v>
      </c>
      <c r="U475" s="12" t="n">
        <f aca="false">IF(AND(テーブル3[[#This Row],[艦種]]="駆逐",テーブル3[[#This Row],[副火力]]=テーブル3[[#This Row],[火力]]),テーブル3[[#This Row],[副火力]]*1.5,テーブル3[[#This Row],[副火力]])</f>
        <v>215</v>
      </c>
      <c r="V475" s="1" t="n">
        <f aca="false">((テーブル3[[#This Row],[主火力補正]]*4)+(テーブル3[[#This Row],[副火力補正]]*0.5))*((H475/3))/1000*VLOOKUP(E475,Sheet4!$A$2:$E$15,2,0)</f>
        <v>70.6515</v>
      </c>
      <c r="W475" s="1" t="n">
        <f aca="false">(F475/IF(テーブル3[[#This Row],[装甲]]="軽",280,IF(テーブル3[[#This Row],[装甲]]="中",250,220)))*((テーブル3[[#This Row],[対空]]/400)+(K475*1.8)+(テーブル3[[#This Row],[速力]])+(Q475*0.1))*VLOOKUP(E475,Sheet4!$A$2:$E$15,3,0)/IF(OR(テーブル3[[#This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99.74164</v>
      </c>
      <c r="X475" s="1" t="n">
        <f aca="false">((L475*3)+(テーブル3[[#This Row],[航空]]/15)+(O475/8)+(Q475*0.1))*VLOOKUP(E475,Sheet4!$A$2:$E$15,4,0)/12</f>
        <v>58.375</v>
      </c>
      <c r="Y475" s="1" t="n">
        <f aca="false">(((20-N475)-1)^2)/2*VLOOKUP(E475,Sheet4!$A$2:$E$15,5,0)</f>
        <v>18</v>
      </c>
    </row>
    <row r="476" customFormat="false" ht="16.5" hidden="false" customHeight="false" outlineLevel="0" collapsed="false">
      <c r="A476" s="38" t="s">
        <v>537</v>
      </c>
      <c r="B476" s="37" t="s">
        <v>514</v>
      </c>
      <c r="C476" s="37"/>
      <c r="D476" s="32" t="s">
        <v>130</v>
      </c>
      <c r="E476" s="21" t="s">
        <v>52</v>
      </c>
      <c r="F476" s="9" t="n">
        <v>3372</v>
      </c>
      <c r="G476" s="10" t="s">
        <v>33</v>
      </c>
      <c r="H476" s="9" t="n">
        <v>175</v>
      </c>
      <c r="I476" s="9" t="n">
        <v>152</v>
      </c>
      <c r="J476" s="9" t="n">
        <v>273</v>
      </c>
      <c r="K476" s="9" t="n">
        <v>100</v>
      </c>
      <c r="L476" s="9" t="n">
        <v>333</v>
      </c>
      <c r="M476" s="9" t="n">
        <v>0</v>
      </c>
      <c r="N476" s="9" t="n">
        <v>8</v>
      </c>
      <c r="O476" s="9" t="n">
        <v>87</v>
      </c>
      <c r="P476" s="9" t="n">
        <v>32</v>
      </c>
      <c r="Q476" s="9" t="n">
        <v>39</v>
      </c>
      <c r="R476" s="11" t="n">
        <f aca="false">MAX(テーブル3[[#This Row],[火力]],(テーブル3[[#This Row],[雷装]]/2),テーブル3[[#This Row],[航空]])</f>
        <v>152</v>
      </c>
      <c r="S47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476" s="12" t="n">
        <f aca="false">IF(AND(テーブル3[[#This Row],[主火力]]=テーブル3[[#This Row],[火力]],テーブル3[[#This Row],[艦種]]="駆逐"),テーブル3[[#This Row],[主火力]]*1.5,テーブル3[[#This Row],[主火力]])</f>
        <v>152</v>
      </c>
      <c r="U476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476" s="1" t="n">
        <f aca="false">((テーブル3[[#This Row],[主火力補正]]*4)+(テーブル3[[#This Row],[副火力補正]]*0.5))*((H476/3))/1000*VLOOKUP(E476,Sheet4!$A$2:$E$15,2,0)</f>
        <v>43.4291666666667</v>
      </c>
      <c r="W476" s="1" t="n">
        <f aca="false">(F476/IF(テーブル3[[#This Row],[装甲]]="軽",280,IF(テーブル3[[#This Row],[装甲]]="中",250,220)))*((テーブル3[[#This Row],[対空]]/400)+(K476*1.8)+(テーブル3[[#This Row],[速力]])+(Q476*0.1))*VLOOKUP(E476,Sheet4!$A$2:$E$15,3,0)/IF(OR(テーブル3[[#This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65.2519633928572</v>
      </c>
      <c r="X476" s="1" t="n">
        <f aca="false">((L476*3)+(テーブル3[[#This Row],[航空]]/15)+(O476/8)+(Q476*0.1))*VLOOKUP(E476,Sheet4!$A$2:$E$15,4,0)/12</f>
        <v>84.48125</v>
      </c>
      <c r="Y476" s="1" t="n">
        <f aca="false">(((20-N476)-1)^2)/2*VLOOKUP(E476,Sheet4!$A$2:$E$15,5,0)</f>
        <v>60.5</v>
      </c>
    </row>
    <row r="477" customFormat="false" ht="16.5" hidden="false" customHeight="false" outlineLevel="0" collapsed="false">
      <c r="A477" s="38" t="s">
        <v>538</v>
      </c>
      <c r="B477" s="37" t="s">
        <v>514</v>
      </c>
      <c r="C477" s="37"/>
      <c r="D477" s="32" t="s">
        <v>130</v>
      </c>
      <c r="E477" s="21" t="s">
        <v>52</v>
      </c>
      <c r="F477" s="9" t="n">
        <v>3372</v>
      </c>
      <c r="G477" s="10" t="s">
        <v>33</v>
      </c>
      <c r="H477" s="9" t="n">
        <v>175</v>
      </c>
      <c r="I477" s="9" t="n">
        <v>152</v>
      </c>
      <c r="J477" s="9" t="n">
        <v>273</v>
      </c>
      <c r="K477" s="9" t="n">
        <v>100</v>
      </c>
      <c r="L477" s="9" t="n">
        <v>333</v>
      </c>
      <c r="M477" s="9" t="n">
        <v>0</v>
      </c>
      <c r="N477" s="9" t="n">
        <v>8</v>
      </c>
      <c r="O477" s="9" t="n">
        <v>104</v>
      </c>
      <c r="P477" s="9" t="n">
        <v>32</v>
      </c>
      <c r="Q477" s="9" t="n">
        <v>42</v>
      </c>
      <c r="R477" s="11" t="n">
        <f aca="false">MAX(テーブル3[[#This Row],[火力]],(テーブル3[[#This Row],[雷装]]/2),テーブル3[[#This Row],[航空]])</f>
        <v>152</v>
      </c>
      <c r="S47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477" s="12" t="n">
        <f aca="false">IF(AND(テーブル3[[#This Row],[主火力]]=テーブル3[[#This Row],[火力]],テーブル3[[#This Row],[艦種]]="駆逐"),テーブル3[[#This Row],[主火力]]*1.5,テーブル3[[#This Row],[主火力]])</f>
        <v>152</v>
      </c>
      <c r="U477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477" s="1" t="n">
        <f aca="false">((テーブル3[[#This Row],[主火力補正]]*4)+(テーブル3[[#This Row],[副火力補正]]*0.5))*((H477/3))/1000*VLOOKUP(E477,Sheet4!$A$2:$E$15,2,0)</f>
        <v>43.4291666666667</v>
      </c>
      <c r="W477" s="1" t="n">
        <f aca="false">(F477/IF(テーブル3[[#This Row],[装甲]]="軽",280,IF(テーブル3[[#This Row],[装甲]]="中",250,220)))*((テーブル3[[#This Row],[対空]]/400)+(K477*1.8)+(テーブル3[[#This Row],[速力]])+(Q477*0.1))*VLOOKUP(E477,Sheet4!$A$2:$E$15,3,0)/IF(OR(テーブル3[[#This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65.3422848214286</v>
      </c>
      <c r="X477" s="1" t="n">
        <f aca="false">((L477*3)+(テーブル3[[#This Row],[航空]]/15)+(O477/8)+(Q477*0.1))*VLOOKUP(E477,Sheet4!$A$2:$E$15,4,0)/12</f>
        <v>84.6833333333333</v>
      </c>
      <c r="Y477" s="1" t="n">
        <f aca="false">(((20-N477)-1)^2)/2*VLOOKUP(E477,Sheet4!$A$2:$E$15,5,0)</f>
        <v>60.5</v>
      </c>
    </row>
    <row r="478" customFormat="false" ht="16.5" hidden="false" customHeight="false" outlineLevel="0" collapsed="false">
      <c r="A478" s="38" t="s">
        <v>539</v>
      </c>
      <c r="B478" s="37" t="s">
        <v>514</v>
      </c>
      <c r="C478" s="37"/>
      <c r="D478" s="32" t="s">
        <v>130</v>
      </c>
      <c r="E478" s="21" t="s">
        <v>52</v>
      </c>
      <c r="F478" s="9" t="n">
        <v>3372</v>
      </c>
      <c r="G478" s="10" t="s">
        <v>33</v>
      </c>
      <c r="H478" s="9" t="n">
        <v>175</v>
      </c>
      <c r="I478" s="9" t="n">
        <v>152</v>
      </c>
      <c r="J478" s="9" t="n">
        <v>273</v>
      </c>
      <c r="K478" s="9" t="n">
        <v>100</v>
      </c>
      <c r="L478" s="9" t="n">
        <v>333</v>
      </c>
      <c r="M478" s="9" t="n">
        <v>0</v>
      </c>
      <c r="N478" s="9" t="n">
        <v>8</v>
      </c>
      <c r="O478" s="9" t="n">
        <v>105</v>
      </c>
      <c r="P478" s="9" t="n">
        <v>32</v>
      </c>
      <c r="Q478" s="9" t="n">
        <v>62</v>
      </c>
      <c r="R478" s="11" t="n">
        <f aca="false">MAX(テーブル3[[#This Row],[火力]],(テーブル3[[#This Row],[雷装]]/2),テーブル3[[#This Row],[航空]])</f>
        <v>152</v>
      </c>
      <c r="S47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273</v>
      </c>
      <c r="T478" s="12" t="n">
        <f aca="false">IF(AND(テーブル3[[#This Row],[主火力]]=テーブル3[[#This Row],[火力]],テーブル3[[#This Row],[艦種]]="駆逐"),テーブル3[[#This Row],[主火力]]*1.5,テーブル3[[#This Row],[主火力]])</f>
        <v>152</v>
      </c>
      <c r="U478" s="12" t="n">
        <f aca="false">IF(AND(テーブル3[[#This Row],[艦種]]="駆逐",テーブル3[[#This Row],[副火力]]=テーブル3[[#This Row],[火力]]),テーブル3[[#This Row],[副火力]]*1.5,テーブル3[[#This Row],[副火力]])</f>
        <v>273</v>
      </c>
      <c r="V478" s="1" t="n">
        <f aca="false">((テーブル3[[#This Row],[主火力補正]]*4)+(テーブル3[[#This Row],[副火力補正]]*0.5))*((H478/3))/1000*VLOOKUP(E478,Sheet4!$A$2:$E$15,2,0)</f>
        <v>43.4291666666667</v>
      </c>
      <c r="W478" s="1" t="n">
        <f aca="false">(F478/IF(テーブル3[[#This Row],[装甲]]="軽",280,IF(テーブル3[[#This Row],[装甲]]="中",250,220)))*((テーブル3[[#This Row],[対空]]/400)+(K478*1.8)+(テーブル3[[#This Row],[速力]])+(Q478*0.1))*VLOOKUP(E478,Sheet4!$A$2:$E$15,3,0)/IF(OR(テーブル3[[#This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65.9444276785714</v>
      </c>
      <c r="X478" s="1" t="n">
        <f aca="false">((L478*3)+(テーブル3[[#This Row],[航空]]/15)+(O478/8)+(Q478*0.1))*VLOOKUP(E478,Sheet4!$A$2:$E$15,4,0)/12</f>
        <v>84.8604166666667</v>
      </c>
      <c r="Y478" s="1" t="n">
        <f aca="false">(((20-N478)-1)^2)/2*VLOOKUP(E478,Sheet4!$A$2:$E$15,5,0)</f>
        <v>60.5</v>
      </c>
    </row>
    <row r="479" customFormat="false" ht="16.5" hidden="false" customHeight="false" outlineLevel="0" collapsed="false">
      <c r="A479" s="38" t="s">
        <v>540</v>
      </c>
      <c r="B479" s="37" t="s">
        <v>514</v>
      </c>
      <c r="C479" s="37"/>
      <c r="D479" s="24" t="s">
        <v>61</v>
      </c>
      <c r="E479" s="21" t="s">
        <v>52</v>
      </c>
      <c r="F479" s="9" t="n">
        <v>3494</v>
      </c>
      <c r="G479" s="10" t="s">
        <v>33</v>
      </c>
      <c r="H479" s="9" t="n">
        <v>185</v>
      </c>
      <c r="I479" s="9" t="n">
        <v>148</v>
      </c>
      <c r="J479" s="9" t="n">
        <v>270</v>
      </c>
      <c r="K479" s="9" t="n">
        <v>102</v>
      </c>
      <c r="L479" s="9" t="n">
        <v>347</v>
      </c>
      <c r="M479" s="9" t="n">
        <v>0</v>
      </c>
      <c r="N479" s="9" t="n">
        <v>9</v>
      </c>
      <c r="O479" s="9" t="n">
        <v>99</v>
      </c>
      <c r="P479" s="9" t="n">
        <v>32</v>
      </c>
      <c r="Q479" s="9" t="n">
        <v>67</v>
      </c>
      <c r="R479" s="11" t="n">
        <f aca="false">MAX(テーブル3[[#This Row],[火力]],(テーブル3[[#This Row],[雷装]]/2),テーブル3[[#This Row],[航空]])</f>
        <v>148</v>
      </c>
      <c r="S47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270</v>
      </c>
      <c r="T479" s="12" t="n">
        <f aca="false">IF(AND(テーブル3[[#This Row],[主火力]]=テーブル3[[#This Row],[火力]],テーブル3[[#This Row],[艦種]]="駆逐"),テーブル3[[#This Row],[主火力]]*1.5,テーブル3[[#This Row],[主火力]])</f>
        <v>148</v>
      </c>
      <c r="U479" s="12" t="n">
        <f aca="false">IF(AND(テーブル3[[#This Row],[艦種]]="駆逐",テーブル3[[#This Row],[副火力]]=テーブル3[[#This Row],[火力]]),テーブル3[[#This Row],[副火力]]*1.5,テーブル3[[#This Row],[副火力]])</f>
        <v>270</v>
      </c>
      <c r="V479" s="1" t="n">
        <f aca="false">((テーブル3[[#This Row],[主火力補正]]*4)+(テーブル3[[#This Row],[副火力補正]]*0.5))*((H479/3))/1000*VLOOKUP(E479,Sheet4!$A$2:$E$15,2,0)</f>
        <v>44.8316666666667</v>
      </c>
      <c r="W479" s="1" t="n">
        <f aca="false">(F479/IF(テーブル3[[#This Row],[装甲]]="軽",280,IF(テーブル3[[#This Row],[装甲]]="中",250,220)))*((テーブル3[[#This Row],[対空]]/400)+(K479*1.8)+(テーブル3[[#This Row],[速力]])+(Q479*0.1))*VLOOKUP(E479,Sheet4!$A$2:$E$15,3,0)/IF(OR(テーブル3[[#This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69.6202897321429</v>
      </c>
      <c r="X479" s="1" t="n">
        <f aca="false">((L479*3)+(テーブル3[[#This Row],[航空]]/15)+(O479/8)+(Q479*0.1))*VLOOKUP(E479,Sheet4!$A$2:$E$15,4,0)/12</f>
        <v>88.3395833333333</v>
      </c>
      <c r="Y479" s="1" t="n">
        <f aca="false">(((20-N479)-1)^2)/2*VLOOKUP(E479,Sheet4!$A$2:$E$15,5,0)</f>
        <v>50</v>
      </c>
    </row>
    <row r="480" customFormat="false" ht="16.5" hidden="false" customHeight="false" outlineLevel="0" collapsed="false">
      <c r="A480" s="38" t="s">
        <v>541</v>
      </c>
      <c r="B480" s="37" t="s">
        <v>514</v>
      </c>
      <c r="D480" s="0" t="s">
        <v>56</v>
      </c>
      <c r="E480" s="21" t="s">
        <v>52</v>
      </c>
      <c r="F480" s="0" t="n">
        <v>5300</v>
      </c>
      <c r="G480" s="0" t="s">
        <v>29</v>
      </c>
      <c r="H480" s="0" t="n">
        <v>170</v>
      </c>
      <c r="I480" s="0" t="n">
        <v>165</v>
      </c>
      <c r="J480" s="0" t="n">
        <v>180</v>
      </c>
      <c r="K480" s="0" t="n">
        <v>60</v>
      </c>
      <c r="L480" s="0" t="n">
        <v>340</v>
      </c>
      <c r="M480" s="0" t="n">
        <v>0</v>
      </c>
      <c r="N480" s="0" t="n">
        <v>12</v>
      </c>
      <c r="O480" s="0" t="n">
        <v>108</v>
      </c>
      <c r="P480" s="0" t="n">
        <v>25</v>
      </c>
      <c r="Q480" s="0" t="n">
        <v>0</v>
      </c>
      <c r="R480" s="11" t="n">
        <f aca="false">MAX(テーブル3[[#This Row],[火力]],(テーブル3[[#This Row],[雷装]]/2),テーブル3[[#This Row],[航空]])</f>
        <v>165</v>
      </c>
      <c r="S48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180</v>
      </c>
      <c r="T480" s="12" t="n">
        <f aca="false">IF(AND(テーブル3[[#This Row],[主火力]]=テーブル3[[#This Row],[火力]],テーブル3[[#This Row],[艦種]]="駆逐"),テーブル3[[#This Row],[主火力]]*1.5,テーブル3[[#This Row],[主火力]])</f>
        <v>165</v>
      </c>
      <c r="U480" s="12" t="n">
        <f aca="false">IF(AND(テーブル3[[#This Row],[艦種]]="駆逐",テーブル3[[#This Row],[副火力]]=テーブル3[[#This Row],[火力]]),テーブル3[[#This Row],[副火力]]*1.5,テーブル3[[#This Row],[副火力]])</f>
        <v>180</v>
      </c>
      <c r="V480" s="1" t="n">
        <f aca="false">((テーブル3[[#This Row],[主火力補正]]*4)+(テーブル3[[#This Row],[副火力補正]]*0.5))*((H480/3))/1000*VLOOKUP(E480,Sheet4!$A$2:$E$15,2,0)</f>
        <v>42.5</v>
      </c>
      <c r="W480" s="1" t="n">
        <f aca="false">(F480/IF(テーブル3[[#This Row],[装甲]]="軽",280,IF(テーブル3[[#This Row],[装甲]]="中",250,220)))*((テーブル3[[#This Row],[対空]]/400)+(K480*1.8)+(テーブル3[[#This Row],[速力]])+(Q480*0.1))*VLOOKUP(E480,Sheet4!$A$2:$E$15,3,0)/IF(OR(テーブル3[[#This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70.9405</v>
      </c>
      <c r="X480" s="1" t="n">
        <f aca="false">((L480*3)+(テーブル3[[#This Row],[航空]]/15)+(O480/8)+(Q480*0.1))*VLOOKUP(E480,Sheet4!$A$2:$E$15,4,0)/12</f>
        <v>86.125</v>
      </c>
      <c r="Y480" s="1" t="n">
        <f aca="false">(((20-N480)-1)^2)/2*VLOOKUP(E480,Sheet4!$A$2:$E$15,5,0)</f>
        <v>24.5</v>
      </c>
    </row>
    <row r="481" customFormat="false" ht="33" hidden="false" customHeight="false" outlineLevel="0" collapsed="false">
      <c r="A481" s="38" t="s">
        <v>542</v>
      </c>
      <c r="B481" s="37" t="s">
        <v>514</v>
      </c>
      <c r="C481" s="37"/>
      <c r="D481" s="7" t="s">
        <v>27</v>
      </c>
      <c r="E481" s="8" t="s">
        <v>28</v>
      </c>
      <c r="F481" s="9" t="n">
        <v>7488</v>
      </c>
      <c r="G481" s="10" t="s">
        <v>29</v>
      </c>
      <c r="H481" s="9" t="n">
        <v>115</v>
      </c>
      <c r="I481" s="9" t="n">
        <v>0</v>
      </c>
      <c r="J481" s="9" t="n">
        <v>0</v>
      </c>
      <c r="K481" s="9" t="n">
        <v>50</v>
      </c>
      <c r="L481" s="9" t="n">
        <v>319</v>
      </c>
      <c r="M481" s="9" t="n">
        <v>400</v>
      </c>
      <c r="N481" s="9" t="n">
        <v>13</v>
      </c>
      <c r="O481" s="9" t="n">
        <v>0</v>
      </c>
      <c r="P481" s="9" t="n">
        <v>33</v>
      </c>
      <c r="Q481" s="9" t="n">
        <v>45</v>
      </c>
      <c r="R481" s="11" t="n">
        <f aca="false">MAX(テーブル3[[#This Row],[火力]],(テーブル3[[#This Row],[雷装]]/2),テーブル3[[#This Row],[航空]])</f>
        <v>400</v>
      </c>
      <c r="S48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481" s="12" t="n">
        <f aca="false">IF(AND(テーブル3[[#This Row],[主火力]]=テーブル3[[#This Row],[火力]],テーブル3[[#This Row],[艦種]]="駆逐"),テーブル3[[#This Row],[主火力]]*1.5,テーブル3[[#This Row],[主火力]])</f>
        <v>400</v>
      </c>
      <c r="U481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481" s="1" t="n">
        <f aca="false">((テーブル3[[#This Row],[主火力補正]]*4)+(テーブル3[[#This Row],[副火力補正]]*0.5))*((H481/3))/1000*VLOOKUP(E481,Sheet4!$A$2:$E$15,2,0)</f>
        <v>61.3333333333333</v>
      </c>
      <c r="W481" s="1" t="n">
        <f aca="false">(F481/IF(テーブル3[[#This Row],[装甲]]="軽",280,IF(テーブル3[[#This Row],[装甲]]="中",250,220)))*((テーブル3[[#This Row],[対空]]/400)+(K481*1.8)+(テーブル3[[#This Row],[速力]])+(Q481*0.1))*VLOOKUP(E481,Sheet4!$A$2:$E$15,3,0)/IF(OR(テーブル3[[#This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76.8553344</v>
      </c>
      <c r="X481" s="1" t="n">
        <f aca="false">((L481*3)+(テーブル3[[#This Row],[航空]]/15)+(O481/8)+(Q481*0.1))*VLOOKUP(E481,Sheet4!$A$2:$E$15,4,0)/12</f>
        <v>82.3472222222222</v>
      </c>
      <c r="Y481" s="1" t="n">
        <f aca="false">(((20-N481)-1)^2)/2*VLOOKUP(E481,Sheet4!$A$2:$E$15,5,0)</f>
        <v>18</v>
      </c>
    </row>
    <row r="482" customFormat="false" ht="16.5" hidden="false" customHeight="false" outlineLevel="0" collapsed="false">
      <c r="A482" s="39" t="s">
        <v>543</v>
      </c>
      <c r="B482" s="37" t="s">
        <v>514</v>
      </c>
      <c r="C482" s="37"/>
      <c r="D482" s="13" t="s">
        <v>31</v>
      </c>
      <c r="E482" s="8" t="s">
        <v>28</v>
      </c>
      <c r="F482" s="9" t="n">
        <v>6983</v>
      </c>
      <c r="G482" s="10" t="s">
        <v>29</v>
      </c>
      <c r="H482" s="9" t="n">
        <v>110</v>
      </c>
      <c r="I482" s="9" t="n">
        <v>174</v>
      </c>
      <c r="J482" s="9" t="n">
        <v>0</v>
      </c>
      <c r="K482" s="9" t="n">
        <v>56</v>
      </c>
      <c r="L482" s="9" t="n">
        <v>307</v>
      </c>
      <c r="M482" s="9" t="n">
        <v>376</v>
      </c>
      <c r="N482" s="9" t="n">
        <v>12</v>
      </c>
      <c r="O482" s="9" t="n">
        <v>0</v>
      </c>
      <c r="P482" s="9" t="n">
        <v>33</v>
      </c>
      <c r="Q482" s="9" t="n">
        <v>45</v>
      </c>
      <c r="R482" s="11" t="n">
        <f aca="false">MAX(テーブル3[[#This Row],[火力]],(テーブル3[[#This Row],[雷装]]/2),テーブル3[[#This Row],[航空]])</f>
        <v>376</v>
      </c>
      <c r="S48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174</v>
      </c>
      <c r="T482" s="12" t="n">
        <f aca="false">IF(AND(テーブル3[[#This Row],[主火力]]=テーブル3[[#This Row],[火力]],テーブル3[[#This Row],[艦種]]="駆逐"),テーブル3[[#This Row],[主火力]]*1.5,テーブル3[[#This Row],[主火力]])</f>
        <v>376</v>
      </c>
      <c r="U482" s="12" t="n">
        <f aca="false">IF(AND(テーブル3[[#This Row],[艦種]]="駆逐",テーブル3[[#This Row],[副火力]]=テーブル3[[#This Row],[火力]]),テーブル3[[#This Row],[副火力]]*1.5,テーブル3[[#This Row],[副火力]])</f>
        <v>174</v>
      </c>
      <c r="V482" s="1" t="n">
        <f aca="false">((テーブル3[[#This Row],[主火力補正]]*4)+(テーブル3[[#This Row],[副火力補正]]*0.5))*((H482/3))/1000*VLOOKUP(E482,Sheet4!$A$2:$E$15,2,0)</f>
        <v>58.3366666666667</v>
      </c>
      <c r="W482" s="1" t="n">
        <f aca="false">(F482/IF(テーブル3[[#This Row],[装甲]]="軽",280,IF(テーブル3[[#This Row],[装甲]]="中",250,220)))*((テーブル3[[#This Row],[対空]]/400)+(K482*1.8)+(テーブル3[[#This Row],[速力]])+(Q482*0.1))*VLOOKUP(E482,Sheet4!$A$2:$E$15,3,0)/IF(OR(テーブル3[[#This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77.6886682</v>
      </c>
      <c r="X482" s="1" t="n">
        <f aca="false">((L482*3)+(テーブル3[[#This Row],[航空]]/15)+(O482/8)+(Q482*0.1))*VLOOKUP(E482,Sheet4!$A$2:$E$15,4,0)/12</f>
        <v>79.2138888888889</v>
      </c>
      <c r="Y482" s="1" t="n">
        <f aca="false">(((20-N482)-1)^2)/2*VLOOKUP(E482,Sheet4!$A$2:$E$15,5,0)</f>
        <v>24.5</v>
      </c>
    </row>
    <row r="483" customFormat="false" ht="16.5" hidden="false" customHeight="false" outlineLevel="0" collapsed="false">
      <c r="A483" s="38" t="s">
        <v>544</v>
      </c>
      <c r="B483" s="37" t="s">
        <v>514</v>
      </c>
      <c r="C483" s="37"/>
      <c r="D483" s="13" t="s">
        <v>31</v>
      </c>
      <c r="E483" s="14" t="s">
        <v>32</v>
      </c>
      <c r="F483" s="9" t="n">
        <v>2053</v>
      </c>
      <c r="G483" s="10" t="s">
        <v>33</v>
      </c>
      <c r="H483" s="9" t="n">
        <v>207</v>
      </c>
      <c r="I483" s="9" t="n">
        <v>65</v>
      </c>
      <c r="J483" s="9" t="n">
        <v>450</v>
      </c>
      <c r="K483" s="9" t="n">
        <v>148</v>
      </c>
      <c r="L483" s="9" t="n">
        <v>154</v>
      </c>
      <c r="M483" s="9" t="n">
        <v>0</v>
      </c>
      <c r="N483" s="9" t="n">
        <v>9</v>
      </c>
      <c r="O483" s="9" t="n">
        <v>197</v>
      </c>
      <c r="P483" s="9" t="n">
        <v>41</v>
      </c>
      <c r="Q483" s="9" t="n">
        <v>40</v>
      </c>
      <c r="R483" s="11" t="n">
        <f aca="false">MAX(テーブル3[[#This Row],[火力]],(テーブル3[[#This Row],[雷装]]/2),テーブル3[[#This Row],[航空]])</f>
        <v>225</v>
      </c>
      <c r="S48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83" s="12" t="n">
        <f aca="false">IF(AND(テーブル3[[#This Row],[主火力]]=テーブル3[[#This Row],[火力]],テーブル3[[#This Row],[艦種]]="駆逐"),テーブル3[[#This Row],[主火力]]*1.5,テーブル3[[#This Row],[主火力]])</f>
        <v>225</v>
      </c>
      <c r="U483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83" s="1" t="n">
        <f aca="false">((テーブル3[[#This Row],[主火力補正]]*4)+(テーブル3[[#This Row],[副火力補正]]*0.5))*((H483/3))/1000*VLOOKUP(E483,Sheet4!$A$2:$E$15,2,0)</f>
        <v>65.46375</v>
      </c>
      <c r="W483" s="1" t="n">
        <f aca="false">(F483/IF(テーブル3[[#This Row],[装甲]]="軽",280,IF(テーブル3[[#This Row],[装甲]]="中",250,220)))*((テーブル3[[#This Row],[対空]]/400)+(K483*1.8)+(テーブル3[[#This Row],[速力]])+(Q483*0.1))*VLOOKUP(E483,Sheet4!$A$2:$E$15,3,0)/IF(OR(テーブル3[[#This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57.1513040178572</v>
      </c>
      <c r="X483" s="1" t="n">
        <f aca="false">((L483*3)+(テーブル3[[#This Row],[航空]]/15)+(O483/8)+(Q483*0.1))*VLOOKUP(E483,Sheet4!$A$2:$E$15,4,0)/12</f>
        <v>40.8854166666667</v>
      </c>
      <c r="Y483" s="1" t="n">
        <f aca="false">(((20-N483)-1)^2)/2*VLOOKUP(E483,Sheet4!$A$2:$E$15,5,0)</f>
        <v>50</v>
      </c>
    </row>
    <row r="484" customFormat="false" ht="16.5" hidden="false" customHeight="false" outlineLevel="0" collapsed="false">
      <c r="A484" s="38" t="s">
        <v>545</v>
      </c>
      <c r="B484" s="37" t="s">
        <v>514</v>
      </c>
      <c r="C484" s="37"/>
      <c r="D484" s="24" t="s">
        <v>61</v>
      </c>
      <c r="E484" s="14" t="s">
        <v>32</v>
      </c>
      <c r="F484" s="9" t="n">
        <v>2033</v>
      </c>
      <c r="G484" s="10" t="s">
        <v>33</v>
      </c>
      <c r="H484" s="9" t="n">
        <v>201</v>
      </c>
      <c r="I484" s="9" t="n">
        <v>68</v>
      </c>
      <c r="J484" s="9" t="n">
        <v>440</v>
      </c>
      <c r="K484" s="9" t="n">
        <v>148</v>
      </c>
      <c r="L484" s="9" t="n">
        <v>149</v>
      </c>
      <c r="M484" s="9" t="n">
        <v>0</v>
      </c>
      <c r="N484" s="9" t="n">
        <v>8</v>
      </c>
      <c r="O484" s="9" t="n">
        <v>192</v>
      </c>
      <c r="P484" s="9" t="n">
        <v>43</v>
      </c>
      <c r="Q484" s="9" t="n">
        <v>38</v>
      </c>
      <c r="R484" s="11" t="n">
        <f aca="false">MAX(テーブル3[[#This Row],[火力]],(テーブル3[[#This Row],[雷装]]/2),テーブル3[[#This Row],[航空]])</f>
        <v>220</v>
      </c>
      <c r="S48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484" s="12" t="n">
        <f aca="false">IF(AND(テーブル3[[#This Row],[主火力]]=テーブル3[[#This Row],[火力]],テーブル3[[#This Row],[艦種]]="駆逐"),テーブル3[[#This Row],[主火力]]*1.5,テーブル3[[#This Row],[主火力]])</f>
        <v>220</v>
      </c>
      <c r="U484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484" s="1" t="n">
        <f aca="false">((テーブル3[[#This Row],[主火力補正]]*4)+(テーブル3[[#This Row],[副火力補正]]*0.5))*((H484/3))/1000*VLOOKUP(E484,Sheet4!$A$2:$E$15,2,0)</f>
        <v>62.377</v>
      </c>
      <c r="W484" s="1" t="n">
        <f aca="false">(F484/IF(テーブル3[[#This Row],[装甲]]="軽",280,IF(テーブル3[[#This Row],[装甲]]="中",250,220)))*((テーブル3[[#This Row],[対空]]/400)+(K484*1.8)+(テーブル3[[#This Row],[速力]])+(Q484*0.1))*VLOOKUP(E484,Sheet4!$A$2:$E$15,3,0)/IF(OR(テーブル3[[#This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56.9190082589286</v>
      </c>
      <c r="X484" s="1" t="n">
        <f aca="false">((L484*3)+(テーブル3[[#This Row],[航空]]/15)+(O484/8)+(Q484*0.1))*VLOOKUP(E484,Sheet4!$A$2:$E$15,4,0)/12</f>
        <v>39.5666666666667</v>
      </c>
      <c r="Y484" s="1" t="n">
        <f aca="false">(((20-N484)-1)^2)/2*VLOOKUP(E484,Sheet4!$A$2:$E$15,5,0)</f>
        <v>60.5</v>
      </c>
    </row>
    <row r="485" customFormat="false" ht="16.5" hidden="false" customHeight="false" outlineLevel="0" collapsed="false">
      <c r="A485" s="38" t="s">
        <v>546</v>
      </c>
      <c r="B485" s="37" t="s">
        <v>514</v>
      </c>
      <c r="C485" s="37"/>
      <c r="D485" s="24" t="s">
        <v>61</v>
      </c>
      <c r="E485" s="14" t="s">
        <v>32</v>
      </c>
      <c r="F485" s="9" t="n">
        <v>2033</v>
      </c>
      <c r="G485" s="10" t="s">
        <v>33</v>
      </c>
      <c r="H485" s="9" t="n">
        <v>201</v>
      </c>
      <c r="I485" s="9" t="n">
        <v>68</v>
      </c>
      <c r="J485" s="9" t="n">
        <v>440</v>
      </c>
      <c r="K485" s="9" t="n">
        <v>148</v>
      </c>
      <c r="L485" s="9" t="n">
        <v>149</v>
      </c>
      <c r="M485" s="9" t="n">
        <v>0</v>
      </c>
      <c r="N485" s="9" t="n">
        <v>8</v>
      </c>
      <c r="O485" s="9" t="n">
        <v>192</v>
      </c>
      <c r="P485" s="9" t="n">
        <v>43</v>
      </c>
      <c r="Q485" s="9" t="n">
        <v>39</v>
      </c>
      <c r="R485" s="11" t="n">
        <f aca="false">MAX(テーブル3[[#This Row],[火力]],(テーブル3[[#This Row],[雷装]]/2),テーブル3[[#This Row],[航空]])</f>
        <v>220</v>
      </c>
      <c r="S48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68</v>
      </c>
      <c r="T485" s="12" t="n">
        <f aca="false">IF(AND(テーブル3[[#This Row],[主火力]]=テーブル3[[#This Row],[火力]],テーブル3[[#This Row],[艦種]]="駆逐"),テーブル3[[#This Row],[主火力]]*1.5,テーブル3[[#This Row],[主火力]])</f>
        <v>220</v>
      </c>
      <c r="U485" s="12" t="n">
        <f aca="false">IF(AND(テーブル3[[#This Row],[艦種]]="駆逐",テーブル3[[#This Row],[副火力]]=テーブル3[[#This Row],[火力]]),テーブル3[[#This Row],[副火力]]*1.5,テーブル3[[#This Row],[副火力]])</f>
        <v>102</v>
      </c>
      <c r="V485" s="1" t="n">
        <f aca="false">((テーブル3[[#This Row],[主火力補正]]*4)+(テーブル3[[#This Row],[副火力補正]]*0.5))*((H485/3))/1000*VLOOKUP(E485,Sheet4!$A$2:$E$15,2,0)</f>
        <v>62.377</v>
      </c>
      <c r="W485" s="1" t="n">
        <f aca="false">(F485/IF(テーブル3[[#This Row],[装甲]]="軽",280,IF(テーブル3[[#This Row],[装甲]]="中",250,220)))*((テーブル3[[#This Row],[対空]]/400)+(K485*1.8)+(テーブル3[[#This Row],[速力]])+(Q485*0.1))*VLOOKUP(E485,Sheet4!$A$2:$E$15,3,0)/IF(OR(テーブル3[[#This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56.9371600446429</v>
      </c>
      <c r="X485" s="1" t="n">
        <f aca="false">((L485*3)+(テーブル3[[#This Row],[航空]]/15)+(O485/8)+(Q485*0.1))*VLOOKUP(E485,Sheet4!$A$2:$E$15,4,0)/12</f>
        <v>39.575</v>
      </c>
      <c r="Y485" s="1" t="n">
        <f aca="false">(((20-N485)-1)^2)/2*VLOOKUP(E485,Sheet4!$A$2:$E$15,5,0)</f>
        <v>60.5</v>
      </c>
    </row>
    <row r="486" customFormat="false" ht="16.5" hidden="false" customHeight="false" outlineLevel="0" collapsed="false">
      <c r="A486" s="39" t="s">
        <v>547</v>
      </c>
      <c r="B486" s="37" t="s">
        <v>514</v>
      </c>
      <c r="C486" s="37"/>
      <c r="D486" s="13" t="s">
        <v>31</v>
      </c>
      <c r="E486" s="14" t="s">
        <v>32</v>
      </c>
      <c r="F486" s="9" t="n">
        <v>2053</v>
      </c>
      <c r="G486" s="10" t="s">
        <v>33</v>
      </c>
      <c r="H486" s="9" t="n">
        <v>206</v>
      </c>
      <c r="I486" s="9" t="n">
        <v>84</v>
      </c>
      <c r="J486" s="9" t="n">
        <v>433</v>
      </c>
      <c r="K486" s="9" t="n">
        <v>148</v>
      </c>
      <c r="L486" s="9" t="n">
        <v>154</v>
      </c>
      <c r="M486" s="9" t="n">
        <v>0</v>
      </c>
      <c r="N486" s="9" t="n">
        <v>9</v>
      </c>
      <c r="O486" s="9" t="n">
        <v>197</v>
      </c>
      <c r="P486" s="9" t="n">
        <v>43</v>
      </c>
      <c r="Q486" s="9" t="n">
        <v>44</v>
      </c>
      <c r="R486" s="11" t="n">
        <f aca="false">MAX(テーブル3[[#This Row],[火力]],(テーブル3[[#This Row],[雷装]]/2),テーブル3[[#This Row],[航空]])</f>
        <v>216.5</v>
      </c>
      <c r="S48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84</v>
      </c>
      <c r="T486" s="12" t="n">
        <f aca="false">IF(AND(テーブル3[[#This Row],[主火力]]=テーブル3[[#This Row],[火力]],テーブル3[[#This Row],[艦種]]="駆逐"),テーブル3[[#This Row],[主火力]]*1.5,テーブル3[[#This Row],[主火力]])</f>
        <v>216.5</v>
      </c>
      <c r="U486" s="12" t="n">
        <f aca="false">IF(AND(テーブル3[[#This Row],[艦種]]="駆逐",テーブル3[[#This Row],[副火力]]=テーブル3[[#This Row],[火力]]),テーブル3[[#This Row],[副火力]]*1.5,テーブル3[[#This Row],[副火力]])</f>
        <v>126</v>
      </c>
      <c r="V486" s="1" t="n">
        <f aca="false">((テーブル3[[#This Row],[主火力補正]]*4)+(テーブル3[[#This Row],[副火力補正]]*0.5))*((H486/3))/1000*VLOOKUP(E486,Sheet4!$A$2:$E$15,2,0)</f>
        <v>63.7913333333333</v>
      </c>
      <c r="W486" s="1" t="n">
        <f aca="false">(F486/IF(テーブル3[[#This Row],[装甲]]="軽",280,IF(テーブル3[[#This Row],[装甲]]="中",250,220)))*((テーブル3[[#This Row],[対空]]/400)+(K486*1.8)+(テーブル3[[#This Row],[速力]])+(Q486*0.1))*VLOOKUP(E486,Sheet4!$A$2:$E$15,3,0)/IF(OR(テーブル3[[#This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57.5912325892857</v>
      </c>
      <c r="X486" s="1" t="n">
        <f aca="false">((L486*3)+(テーブル3[[#This Row],[航空]]/15)+(O486/8)+(Q486*0.1))*VLOOKUP(E486,Sheet4!$A$2:$E$15,4,0)/12</f>
        <v>40.91875</v>
      </c>
      <c r="Y486" s="1" t="n">
        <f aca="false">(((20-N486)-1)^2)/2*VLOOKUP(E486,Sheet4!$A$2:$E$15,5,0)</f>
        <v>50</v>
      </c>
    </row>
    <row r="487" customFormat="false" ht="16.5" hidden="false" customHeight="false" outlineLevel="0" collapsed="false">
      <c r="A487" s="38" t="s">
        <v>548</v>
      </c>
      <c r="B487" s="37" t="s">
        <v>514</v>
      </c>
      <c r="C487" s="37"/>
      <c r="D487" s="32" t="s">
        <v>130</v>
      </c>
      <c r="E487" s="14" t="s">
        <v>32</v>
      </c>
      <c r="F487" s="9" t="n">
        <v>1993</v>
      </c>
      <c r="G487" s="10" t="s">
        <v>33</v>
      </c>
      <c r="H487" s="9" t="n">
        <v>196</v>
      </c>
      <c r="I487" s="9" t="n">
        <v>65</v>
      </c>
      <c r="J487" s="9" t="n">
        <v>433</v>
      </c>
      <c r="K487" s="9" t="n">
        <v>148</v>
      </c>
      <c r="L487" s="9" t="n">
        <v>145</v>
      </c>
      <c r="M487" s="9" t="n">
        <v>0</v>
      </c>
      <c r="N487" s="9" t="n">
        <v>7</v>
      </c>
      <c r="O487" s="9" t="n">
        <v>189</v>
      </c>
      <c r="P487" s="9" t="n">
        <v>43</v>
      </c>
      <c r="Q487" s="9" t="n">
        <v>71</v>
      </c>
      <c r="R487" s="11" t="n">
        <f aca="false">MAX(テーブル3[[#This Row],[火力]],(テーブル3[[#This Row],[雷装]]/2),テーブル3[[#This Row],[航空]])</f>
        <v>216.5</v>
      </c>
      <c r="S48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87" s="12" t="n">
        <f aca="false">IF(AND(テーブル3[[#This Row],[主火力]]=テーブル3[[#This Row],[火力]],テーブル3[[#This Row],[艦種]]="駆逐"),テーブル3[[#This Row],[主火力]]*1.5,テーブル3[[#This Row],[主火力]])</f>
        <v>216.5</v>
      </c>
      <c r="U487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87" s="1" t="n">
        <f aca="false">((テーブル3[[#This Row],[主火力補正]]*4)+(テーブル3[[#This Row],[副火力補正]]*0.5))*((H487/3))/1000*VLOOKUP(E487,Sheet4!$A$2:$E$15,2,0)</f>
        <v>59.7636666666667</v>
      </c>
      <c r="W487" s="1" t="n">
        <f aca="false">(F487/IF(テーブル3[[#This Row],[装甲]]="軽",280,IF(テーブル3[[#This Row],[装甲]]="中",250,220)))*((テーブル3[[#This Row],[対空]]/400)+(K487*1.8)+(テーブル3[[#This Row],[速力]])+(Q487*0.1))*VLOOKUP(E487,Sheet4!$A$2:$E$15,3,0)/IF(OR(テーブル3[[#This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56.3845502232143</v>
      </c>
      <c r="X487" s="1" t="n">
        <f aca="false">((L487*3)+(テーブル3[[#This Row],[航空]]/15)+(O487/8)+(Q487*0.1))*VLOOKUP(E487,Sheet4!$A$2:$E$15,4,0)/12</f>
        <v>38.8104166666667</v>
      </c>
      <c r="Y487" s="1" t="n">
        <f aca="false">(((20-N487)-1)^2)/2*VLOOKUP(E487,Sheet4!$A$2:$E$15,5,0)</f>
        <v>72</v>
      </c>
    </row>
    <row r="488" customFormat="false" ht="16.5" hidden="false" customHeight="false" outlineLevel="0" collapsed="false">
      <c r="A488" s="38" t="s">
        <v>549</v>
      </c>
      <c r="B488" s="37" t="s">
        <v>514</v>
      </c>
      <c r="C488" s="37"/>
      <c r="D488" s="32" t="s">
        <v>130</v>
      </c>
      <c r="E488" s="14" t="s">
        <v>32</v>
      </c>
      <c r="F488" s="9" t="n">
        <v>1993</v>
      </c>
      <c r="G488" s="10" t="s">
        <v>33</v>
      </c>
      <c r="H488" s="9" t="n">
        <v>196</v>
      </c>
      <c r="I488" s="9" t="n">
        <v>65</v>
      </c>
      <c r="J488" s="9" t="n">
        <v>433</v>
      </c>
      <c r="K488" s="9" t="n">
        <v>148</v>
      </c>
      <c r="L488" s="9" t="n">
        <v>145</v>
      </c>
      <c r="M488" s="9" t="n">
        <v>0</v>
      </c>
      <c r="N488" s="9" t="n">
        <v>7</v>
      </c>
      <c r="O488" s="9" t="n">
        <v>190</v>
      </c>
      <c r="P488" s="9" t="n">
        <v>43</v>
      </c>
      <c r="Q488" s="9" t="n">
        <v>42</v>
      </c>
      <c r="R488" s="11" t="n">
        <f aca="false">MAX(テーブル3[[#This Row],[火力]],(テーブル3[[#This Row],[雷装]]/2),テーブル3[[#This Row],[航空]])</f>
        <v>216.5</v>
      </c>
      <c r="S48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65</v>
      </c>
      <c r="T488" s="12" t="n">
        <f aca="false">IF(AND(テーブル3[[#This Row],[主火力]]=テーブル3[[#This Row],[火力]],テーブル3[[#This Row],[艦種]]="駆逐"),テーブル3[[#This Row],[主火力]]*1.5,テーブル3[[#This Row],[主火力]])</f>
        <v>216.5</v>
      </c>
      <c r="U488" s="12" t="n">
        <f aca="false">IF(AND(テーブル3[[#This Row],[艦種]]="駆逐",テーブル3[[#This Row],[副火力]]=テーブル3[[#This Row],[火力]]),テーブル3[[#This Row],[副火力]]*1.5,テーブル3[[#This Row],[副火力]])</f>
        <v>97.5</v>
      </c>
      <c r="V488" s="1" t="n">
        <f aca="false">((テーブル3[[#This Row],[主火力補正]]*4)+(テーブル3[[#This Row],[副火力補正]]*0.5))*((H488/3))/1000*VLOOKUP(E488,Sheet4!$A$2:$E$15,2,0)</f>
        <v>59.7636666666667</v>
      </c>
      <c r="W488" s="1" t="n">
        <f aca="false">(F488/IF(テーブル3[[#This Row],[装甲]]="軽",280,IF(テーブル3[[#This Row],[装甲]]="中",250,220)))*((テーブル3[[#This Row],[対空]]/400)+(K488*1.8)+(テーブル3[[#This Row],[速力]])+(Q488*0.1))*VLOOKUP(E488,Sheet4!$A$2:$E$15,3,0)/IF(OR(テーブル3[[#This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55.8685055803571</v>
      </c>
      <c r="X488" s="1" t="n">
        <f aca="false">((L488*3)+(テーブル3[[#This Row],[航空]]/15)+(O488/8)+(Q488*0.1))*VLOOKUP(E488,Sheet4!$A$2:$E$15,4,0)/12</f>
        <v>38.5791666666667</v>
      </c>
      <c r="Y488" s="1" t="n">
        <f aca="false">(((20-N488)-1)^2)/2*VLOOKUP(E488,Sheet4!$A$2:$E$15,5,0)</f>
        <v>72</v>
      </c>
    </row>
    <row r="489" customFormat="false" ht="16.5" hidden="false" customHeight="false" outlineLevel="0" collapsed="false">
      <c r="A489" s="38" t="s">
        <v>550</v>
      </c>
      <c r="B489" s="37" t="s">
        <v>514</v>
      </c>
      <c r="C489" s="37"/>
      <c r="D489" s="13" t="s">
        <v>31</v>
      </c>
      <c r="E489" s="14" t="s">
        <v>32</v>
      </c>
      <c r="F489" s="9" t="n">
        <v>2125</v>
      </c>
      <c r="G489" s="10" t="s">
        <v>33</v>
      </c>
      <c r="H489" s="9" t="n">
        <v>199</v>
      </c>
      <c r="I489" s="9" t="n">
        <v>120</v>
      </c>
      <c r="J489" s="9" t="n">
        <v>327</v>
      </c>
      <c r="K489" s="9" t="n">
        <v>157</v>
      </c>
      <c r="L489" s="9" t="n">
        <v>150</v>
      </c>
      <c r="M489" s="9" t="n">
        <v>0</v>
      </c>
      <c r="N489" s="9" t="n">
        <v>9</v>
      </c>
      <c r="O489" s="9" t="n">
        <v>201</v>
      </c>
      <c r="P489" s="9" t="n">
        <v>42</v>
      </c>
      <c r="Q489" s="9" t="n">
        <v>65</v>
      </c>
      <c r="R489" s="11" t="n">
        <f aca="false">MAX(テーブル3[[#This Row],[火力]],(テーブル3[[#This Row],[雷装]]/2),テーブル3[[#This Row],[航空]])</f>
        <v>163.5</v>
      </c>
      <c r="S48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120</v>
      </c>
      <c r="T489" s="12" t="n">
        <f aca="false">IF(AND(テーブル3[[#This Row],[主火力]]=テーブル3[[#This Row],[火力]],テーブル3[[#This Row],[艦種]]="駆逐"),テーブル3[[#This Row],[主火力]]*1.5,テーブル3[[#This Row],[主火力]])</f>
        <v>163.5</v>
      </c>
      <c r="U489" s="12" t="n">
        <f aca="false">IF(AND(テーブル3[[#This Row],[艦種]]="駆逐",テーブル3[[#This Row],[副火力]]=テーブル3[[#This Row],[火力]]),テーブル3[[#This Row],[副火力]]*1.5,テーブル3[[#This Row],[副火力]])</f>
        <v>180</v>
      </c>
      <c r="V489" s="1" t="n">
        <f aca="false">((テーブル3[[#This Row],[主火力補正]]*4)+(テーブル3[[#This Row],[副火力補正]]*0.5))*((H489/3))/1000*VLOOKUP(E489,Sheet4!$A$2:$E$15,2,0)</f>
        <v>49.352</v>
      </c>
      <c r="W489" s="1" t="n">
        <f aca="false">(F489/IF(テーブル3[[#This Row],[装甲]]="軽",280,IF(テーブル3[[#This Row],[装甲]]="中",250,220)))*((テーブル3[[#This Row],[対空]]/400)+(K489*1.8)+(テーブル3[[#This Row],[速力]])+(Q489*0.1))*VLOOKUP(E489,Sheet4!$A$2:$E$15,3,0)/IF(OR(テーブル3[[#This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62.8914620535714</v>
      </c>
      <c r="X489" s="1" t="n">
        <f aca="false">((L489*3)+(テーブル3[[#This Row],[航空]]/15)+(O489/8)+(Q489*0.1))*VLOOKUP(E489,Sheet4!$A$2:$E$15,4,0)/12</f>
        <v>40.1354166666667</v>
      </c>
      <c r="Y489" s="1" t="n">
        <f aca="false">(((20-N489)-1)^2)/2*VLOOKUP(E489,Sheet4!$A$2:$E$15,5,0)</f>
        <v>50</v>
      </c>
    </row>
    <row r="490" customFormat="false" ht="16.5" hidden="false" customHeight="false" outlineLevel="0" collapsed="false">
      <c r="A490" s="38" t="s">
        <v>551</v>
      </c>
      <c r="B490" s="37" t="s">
        <v>514</v>
      </c>
      <c r="C490" s="37"/>
      <c r="D490" s="13" t="s">
        <v>31</v>
      </c>
      <c r="E490" s="14" t="s">
        <v>32</v>
      </c>
      <c r="F490" s="9" t="n">
        <v>2116</v>
      </c>
      <c r="G490" s="10" t="s">
        <v>33</v>
      </c>
      <c r="H490" s="9" t="n">
        <v>190</v>
      </c>
      <c r="I490" s="9" t="n">
        <v>120</v>
      </c>
      <c r="J490" s="9" t="n">
        <v>327</v>
      </c>
      <c r="K490" s="9" t="n">
        <v>156</v>
      </c>
      <c r="L490" s="9" t="n">
        <v>154</v>
      </c>
      <c r="M490" s="9" t="n">
        <v>0</v>
      </c>
      <c r="N490" s="9" t="n">
        <v>9</v>
      </c>
      <c r="O490" s="9" t="n">
        <v>201</v>
      </c>
      <c r="P490" s="9" t="n">
        <v>43</v>
      </c>
      <c r="Q490" s="9" t="n">
        <v>72</v>
      </c>
      <c r="R490" s="11" t="n">
        <f aca="false">MAX(テーブル3[[#This Row],[火力]],(テーブル3[[#This Row],[雷装]]/2),テーブル3[[#This Row],[航空]])</f>
        <v>163.5</v>
      </c>
      <c r="S49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120</v>
      </c>
      <c r="T490" s="12" t="n">
        <f aca="false">IF(AND(テーブル3[[#This Row],[主火力]]=テーブル3[[#This Row],[火力]],テーブル3[[#This Row],[艦種]]="駆逐"),テーブル3[[#This Row],[主火力]]*1.5,テーブル3[[#This Row],[主火力]])</f>
        <v>163.5</v>
      </c>
      <c r="U490" s="12" t="n">
        <f aca="false">IF(AND(テーブル3[[#This Row],[艦種]]="駆逐",テーブル3[[#This Row],[副火力]]=テーブル3[[#This Row],[火力]]),テーブル3[[#This Row],[副火力]]*1.5,テーブル3[[#This Row],[副火力]])</f>
        <v>180</v>
      </c>
      <c r="V490" s="1" t="n">
        <f aca="false">((テーブル3[[#This Row],[主火力補正]]*4)+(テーブル3[[#This Row],[副火力補正]]*0.5))*((H490/3))/1000*VLOOKUP(E490,Sheet4!$A$2:$E$15,2,0)</f>
        <v>47.12</v>
      </c>
      <c r="W490" s="1" t="n">
        <f aca="false">(F490/IF(テーブル3[[#This Row],[装甲]]="軽",280,IF(テーブル3[[#This Row],[装甲]]="中",250,220)))*((テーブル3[[#This Row],[対空]]/400)+(K490*1.8)+(テーブル3[[#This Row],[速力]])+(Q490*0.1))*VLOOKUP(E490,Sheet4!$A$2:$E$15,3,0)/IF(OR(テーブル3[[#This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62.6080946428572</v>
      </c>
      <c r="X490" s="1" t="n">
        <f aca="false">((L490*3)+(テーブル3[[#This Row],[航空]]/15)+(O490/8)+(Q490*0.1))*VLOOKUP(E490,Sheet4!$A$2:$E$15,4,0)/12</f>
        <v>41.19375</v>
      </c>
      <c r="Y490" s="1" t="n">
        <f aca="false">(((20-N490)-1)^2)/2*VLOOKUP(E490,Sheet4!$A$2:$E$15,5,0)</f>
        <v>50</v>
      </c>
    </row>
    <row r="491" customFormat="false" ht="16.5" hidden="false" customHeight="false" outlineLevel="0" collapsed="false">
      <c r="A491" s="38" t="s">
        <v>552</v>
      </c>
      <c r="B491" s="37" t="s">
        <v>514</v>
      </c>
      <c r="C491" s="37"/>
      <c r="D491" s="13" t="s">
        <v>31</v>
      </c>
      <c r="E491" s="14" t="s">
        <v>32</v>
      </c>
      <c r="F491" s="9" t="n">
        <v>2092</v>
      </c>
      <c r="G491" s="10" t="s">
        <v>33</v>
      </c>
      <c r="H491" s="9" t="n">
        <v>201</v>
      </c>
      <c r="I491" s="9" t="n">
        <v>80</v>
      </c>
      <c r="J491" s="9" t="n">
        <v>440</v>
      </c>
      <c r="K491" s="9" t="n">
        <v>159</v>
      </c>
      <c r="L491" s="9" t="n">
        <v>182</v>
      </c>
      <c r="M491" s="9" t="n">
        <v>0</v>
      </c>
      <c r="N491" s="9" t="n">
        <v>9</v>
      </c>
      <c r="O491" s="9" t="n">
        <v>202</v>
      </c>
      <c r="P491" s="9" t="n">
        <v>43</v>
      </c>
      <c r="Q491" s="9" t="n">
        <v>35</v>
      </c>
      <c r="R491" s="11" t="n">
        <f aca="false">MAX(テーブル3[[#This Row],[火力]],(テーブル3[[#This Row],[雷装]]/2),テーブル3[[#This Row],[航空]])</f>
        <v>220</v>
      </c>
      <c r="S49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80</v>
      </c>
      <c r="T491" s="12" t="n">
        <f aca="false">IF(AND(テーブル3[[#This Row],[主火力]]=テーブル3[[#This Row],[火力]],テーブル3[[#This Row],[艦種]]="駆逐"),テーブル3[[#This Row],[主火力]]*1.5,テーブル3[[#This Row],[主火力]])</f>
        <v>220</v>
      </c>
      <c r="U491" s="12" t="n">
        <f aca="false">IF(AND(テーブル3[[#This Row],[艦種]]="駆逐",テーブル3[[#This Row],[副火力]]=テーブル3[[#This Row],[火力]]),テーブル3[[#This Row],[副火力]]*1.5,テーブル3[[#This Row],[副火力]])</f>
        <v>120</v>
      </c>
      <c r="V491" s="1" t="n">
        <f aca="false">((テーブル3[[#This Row],[主火力補正]]*4)+(テーブル3[[#This Row],[副火力補正]]*0.5))*((H491/3))/1000*VLOOKUP(E491,Sheet4!$A$2:$E$15,2,0)</f>
        <v>62.98</v>
      </c>
      <c r="W491" s="1" t="n">
        <f aca="false">(F491/IF(テーブル3[[#This Row],[装甲]]="軽",280,IF(テーブル3[[#This Row],[装甲]]="中",250,220)))*((テーブル3[[#This Row],[対空]]/400)+(K491*1.8)+(テーブル3[[#This Row],[速力]])+(Q491*0.1))*VLOOKUP(E491,Sheet4!$A$2:$E$15,3,0)/IF(OR(テーブル3[[#This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62.2285946428571</v>
      </c>
      <c r="X491" s="1" t="n">
        <f aca="false">((L491*3)+(テーブル3[[#This Row],[航空]]/15)+(O491/8)+(Q491*0.1))*VLOOKUP(E491,Sheet4!$A$2:$E$15,4,0)/12</f>
        <v>47.8958333333333</v>
      </c>
      <c r="Y491" s="1" t="n">
        <f aca="false">(((20-N491)-1)^2)/2*VLOOKUP(E491,Sheet4!$A$2:$E$15,5,0)</f>
        <v>50</v>
      </c>
    </row>
    <row r="492" customFormat="false" ht="16.5" hidden="false" customHeight="false" outlineLevel="0" collapsed="false">
      <c r="A492" s="39" t="s">
        <v>553</v>
      </c>
      <c r="B492" s="37" t="s">
        <v>514</v>
      </c>
      <c r="C492" s="37"/>
      <c r="D492" s="13" t="s">
        <v>31</v>
      </c>
      <c r="E492" s="14" t="s">
        <v>32</v>
      </c>
      <c r="F492" s="9" t="n">
        <v>2092</v>
      </c>
      <c r="G492" s="10" t="s">
        <v>33</v>
      </c>
      <c r="H492" s="9" t="n">
        <v>209</v>
      </c>
      <c r="I492" s="9" t="n">
        <v>82</v>
      </c>
      <c r="J492" s="9" t="n">
        <v>437</v>
      </c>
      <c r="K492" s="9" t="n">
        <v>159</v>
      </c>
      <c r="L492" s="9" t="n">
        <v>178</v>
      </c>
      <c r="M492" s="9" t="n">
        <v>0</v>
      </c>
      <c r="N492" s="9" t="n">
        <v>9</v>
      </c>
      <c r="O492" s="9" t="n">
        <v>200</v>
      </c>
      <c r="P492" s="9" t="n">
        <v>43</v>
      </c>
      <c r="Q492" s="9" t="n">
        <v>36</v>
      </c>
      <c r="R492" s="11" t="n">
        <f aca="false">MAX(テーブル3[[#This Row],[火力]],(テーブル3[[#This Row],[雷装]]/2),テーブル3[[#This Row],[航空]])</f>
        <v>218.5</v>
      </c>
      <c r="S49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82</v>
      </c>
      <c r="T492" s="12" t="n">
        <f aca="false">IF(AND(テーブル3[[#This Row],[主火力]]=テーブル3[[#This Row],[火力]],テーブル3[[#This Row],[艦種]]="駆逐"),テーブル3[[#This Row],[主火力]]*1.5,テーブル3[[#This Row],[主火力]])</f>
        <v>218.5</v>
      </c>
      <c r="U492" s="12" t="n">
        <f aca="false">IF(AND(テーブル3[[#This Row],[艦種]]="駆逐",テーブル3[[#This Row],[副火力]]=テーブル3[[#This Row],[火力]]),テーブル3[[#This Row],[副火力]]*1.5,テーブル3[[#This Row],[副火力]])</f>
        <v>123</v>
      </c>
      <c r="V492" s="1" t="n">
        <f aca="false">((テーブル3[[#This Row],[主火力補正]]*4)+(テーブル3[[#This Row],[副火力補正]]*0.5))*((H492/3))/1000*VLOOKUP(E492,Sheet4!$A$2:$E$15,2,0)</f>
        <v>65.1731666666667</v>
      </c>
      <c r="W492" s="1" t="n">
        <f aca="false">(F492/IF(テーブル3[[#This Row],[装甲]]="軽",280,IF(テーブル3[[#This Row],[装甲]]="中",250,220)))*((テーブル3[[#This Row],[対空]]/400)+(K492*1.8)+(テーブル3[[#This Row],[速力]])+(Q492*0.1))*VLOOKUP(E492,Sheet4!$A$2:$E$15,3,0)/IF(OR(テーブル3[[#This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62.2454053571429</v>
      </c>
      <c r="X492" s="1" t="n">
        <f aca="false">((L492*3)+(テーブル3[[#This Row],[航空]]/15)+(O492/8)+(Q492*0.1))*VLOOKUP(E492,Sheet4!$A$2:$E$15,4,0)/12</f>
        <v>46.8833333333333</v>
      </c>
      <c r="Y492" s="1" t="n">
        <f aca="false">(((20-N492)-1)^2)/2*VLOOKUP(E492,Sheet4!$A$2:$E$15,5,0)</f>
        <v>50</v>
      </c>
    </row>
    <row r="493" customFormat="false" ht="33" hidden="false" customHeight="false" outlineLevel="0" collapsed="false">
      <c r="A493" s="38" t="s">
        <v>554</v>
      </c>
      <c r="B493" s="37" t="s">
        <v>514</v>
      </c>
      <c r="C493" s="37"/>
      <c r="D493" s="7" t="s">
        <v>27</v>
      </c>
      <c r="E493" s="14" t="s">
        <v>32</v>
      </c>
      <c r="F493" s="9" t="n">
        <v>2595</v>
      </c>
      <c r="G493" s="10" t="s">
        <v>33</v>
      </c>
      <c r="H493" s="9" t="n">
        <v>212</v>
      </c>
      <c r="I493" s="9" t="n">
        <v>90</v>
      </c>
      <c r="J493" s="9" t="n">
        <v>452</v>
      </c>
      <c r="K493" s="9" t="n">
        <v>151</v>
      </c>
      <c r="L493" s="9" t="n">
        <v>255</v>
      </c>
      <c r="M493" s="9" t="n">
        <v>0</v>
      </c>
      <c r="N493" s="9" t="n">
        <v>10</v>
      </c>
      <c r="O493" s="9" t="n">
        <v>210</v>
      </c>
      <c r="P493" s="9" t="n">
        <v>43</v>
      </c>
      <c r="Q493" s="9" t="n">
        <v>63</v>
      </c>
      <c r="R493" s="11" t="n">
        <f aca="false">MAX(テーブル3[[#This Row],[火力]],(テーブル3[[#This Row],[雷装]]/2),テーブル3[[#This Row],[航空]])</f>
        <v>226</v>
      </c>
      <c r="S49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90</v>
      </c>
      <c r="T493" s="12" t="n">
        <f aca="false">IF(AND(テーブル3[[#This Row],[主火力]]=テーブル3[[#This Row],[火力]],テーブル3[[#This Row],[艦種]]="駆逐"),テーブル3[[#This Row],[主火力]]*1.5,テーブル3[[#This Row],[主火力]])</f>
        <v>226</v>
      </c>
      <c r="U493" s="12" t="n">
        <f aca="false">IF(AND(テーブル3[[#This Row],[艦種]]="駆逐",テーブル3[[#This Row],[副火力]]=テーブル3[[#This Row],[火力]]),テーブル3[[#This Row],[副火力]]*1.5,テーブル3[[#This Row],[副火力]])</f>
        <v>135</v>
      </c>
      <c r="V493" s="1" t="n">
        <f aca="false">((テーブル3[[#This Row],[主火力補正]]*4)+(テーブル3[[#This Row],[副火力補正]]*0.5))*((H493/3))/1000*VLOOKUP(E493,Sheet4!$A$2:$E$15,2,0)</f>
        <v>68.6526666666667</v>
      </c>
      <c r="W493" s="1" t="n">
        <f aca="false">(F493/IF(テーブル3[[#This Row],[装甲]]="軽",280,IF(テーブル3[[#This Row],[装甲]]="中",250,220)))*((テーブル3[[#This Row],[対空]]/400)+(K493*1.8)+(テーブル3[[#This Row],[速力]])+(Q493*0.1))*VLOOKUP(E493,Sheet4!$A$2:$E$15,3,0)/IF(OR(テーブル3[[#This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74.5454296875</v>
      </c>
      <c r="X493" s="1" t="n">
        <f aca="false">((L493*3)+(テーブル3[[#This Row],[航空]]/15)+(O493/8)+(Q493*0.1))*VLOOKUP(E493,Sheet4!$A$2:$E$15,4,0)/12</f>
        <v>66.4625</v>
      </c>
      <c r="Y493" s="1" t="n">
        <f aca="false">(((20-N493)-1)^2)/2*VLOOKUP(E493,Sheet4!$A$2:$E$15,5,0)</f>
        <v>40.5</v>
      </c>
    </row>
    <row r="494" customFormat="false" ht="16.5" hidden="false" customHeight="false" outlineLevel="0" collapsed="false">
      <c r="A494" s="38" t="s">
        <v>555</v>
      </c>
      <c r="B494" s="37" t="s">
        <v>514</v>
      </c>
      <c r="D494" s="0" t="s">
        <v>31</v>
      </c>
      <c r="E494" s="14" t="s">
        <v>32</v>
      </c>
      <c r="F494" s="9" t="n">
        <v>2116</v>
      </c>
      <c r="G494" s="10" t="s">
        <v>33</v>
      </c>
      <c r="H494" s="9" t="n">
        <v>190</v>
      </c>
      <c r="I494" s="9" t="n">
        <v>120</v>
      </c>
      <c r="J494" s="9" t="n">
        <v>327</v>
      </c>
      <c r="K494" s="9" t="n">
        <v>156</v>
      </c>
      <c r="L494" s="9" t="n">
        <v>154</v>
      </c>
      <c r="M494" s="9" t="n">
        <v>0</v>
      </c>
      <c r="N494" s="9" t="n">
        <v>9</v>
      </c>
      <c r="O494" s="9" t="n">
        <v>201</v>
      </c>
      <c r="P494" s="0" t="n">
        <v>43</v>
      </c>
      <c r="Q494" s="0" t="n">
        <v>43</v>
      </c>
      <c r="R494" s="11" t="n">
        <f aca="false">MAX(テーブル3[[#This Row],[火力]],(テーブル3[[#This Row],[雷装]]/2),テーブル3[[#This Row],[航空]])</f>
        <v>163.5</v>
      </c>
      <c r="S49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120</v>
      </c>
      <c r="T494" s="12" t="n">
        <f aca="false">IF(AND(テーブル3[[#This Row],[主火力]]=テーブル3[[#This Row],[火力]],テーブル3[[#This Row],[艦種]]="駆逐"),テーブル3[[#This Row],[主火力]]*1.5,テーブル3[[#This Row],[主火力]])</f>
        <v>163.5</v>
      </c>
      <c r="U494" s="12" t="n">
        <f aca="false">IF(AND(テーブル3[[#This Row],[艦種]]="駆逐",テーブル3[[#This Row],[副火力]]=テーブル3[[#This Row],[火力]]),テーブル3[[#This Row],[副火力]]*1.5,テーブル3[[#This Row],[副火力]])</f>
        <v>180</v>
      </c>
      <c r="V494" s="1" t="n">
        <f aca="false">((テーブル3[[#This Row],[主火力補正]]*4)+(テーブル3[[#This Row],[副火力補正]]*0.5))*((H494/3))/1000*VLOOKUP(E494,Sheet4!$A$2:$E$15,2,0)</f>
        <v>47.12</v>
      </c>
      <c r="W494" s="1" t="n">
        <f aca="false">(F494/IF(テーブル3[[#This Row],[装甲]]="軽",280,IF(テーブル3[[#This Row],[装甲]]="中",250,220)))*((テーブル3[[#This Row],[対空]]/400)+(K494*1.8)+(テーブル3[[#This Row],[速力]])+(Q494*0.1))*VLOOKUP(E494,Sheet4!$A$2:$E$15,3,0)/IF(OR(テーブル3[[#This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62.0602017857143</v>
      </c>
      <c r="X494" s="1" t="n">
        <f aca="false">((L494*3)+(テーブル3[[#This Row],[航空]]/15)+(O494/8)+(Q494*0.1))*VLOOKUP(E494,Sheet4!$A$2:$E$15,4,0)/12</f>
        <v>40.9520833333333</v>
      </c>
      <c r="Y494" s="1" t="n">
        <f aca="false">(((20-N494)-1)^2)/2*VLOOKUP(E494,Sheet4!$A$2:$E$15,5,0)</f>
        <v>50</v>
      </c>
    </row>
    <row r="495" customFormat="false" ht="16.5" hidden="false" customHeight="false" outlineLevel="0" collapsed="false">
      <c r="A495" s="38" t="s">
        <v>556</v>
      </c>
      <c r="B495" s="37" t="s">
        <v>514</v>
      </c>
      <c r="C495" s="20" t="s">
        <v>51</v>
      </c>
      <c r="D495" s="13" t="s">
        <v>31</v>
      </c>
      <c r="E495" s="21" t="s">
        <v>52</v>
      </c>
      <c r="F495" s="9" t="n">
        <v>3734</v>
      </c>
      <c r="G495" s="10" t="s">
        <v>33</v>
      </c>
      <c r="H495" s="9" t="n">
        <v>190</v>
      </c>
      <c r="I495" s="9" t="n">
        <v>168</v>
      </c>
      <c r="J495" s="9" t="n">
        <v>325</v>
      </c>
      <c r="K495" s="9" t="n">
        <v>102</v>
      </c>
      <c r="L495" s="9" t="n">
        <v>387</v>
      </c>
      <c r="M495" s="9" t="n">
        <v>0</v>
      </c>
      <c r="N495" s="9" t="n">
        <v>9</v>
      </c>
      <c r="O495" s="9" t="n">
        <v>99</v>
      </c>
      <c r="P495" s="9" t="n">
        <v>32</v>
      </c>
      <c r="Q495" s="9" t="n">
        <v>67</v>
      </c>
      <c r="R495" s="11" t="n">
        <f aca="false">MAX(テーブル3[[#This Row],[火力]],(テーブル3[[#This Row],[雷装]]/2),テーブル3[[#This Row],[航空]])</f>
        <v>168</v>
      </c>
      <c r="S49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325</v>
      </c>
      <c r="T495" s="12" t="n">
        <f aca="false">IF(AND(テーブル3[[#This Row],[主火力]]=テーブル3[[#This Row],[火力]],テーブル3[[#This Row],[艦種]]="駆逐"),テーブル3[[#This Row],[主火力]]*1.5,テーブル3[[#This Row],[主火力]])</f>
        <v>168</v>
      </c>
      <c r="U495" s="12" t="n">
        <f aca="false">IF(AND(テーブル3[[#This Row],[艦種]]="駆逐",テーブル3[[#This Row],[副火力]]=テーブル3[[#This Row],[火力]]),テーブル3[[#This Row],[副火力]]*1.5,テーブル3[[#This Row],[副火力]])</f>
        <v>325</v>
      </c>
      <c r="V495" s="1" t="n">
        <f aca="false">((テーブル3[[#This Row],[主火力補正]]*4)+(テーブル3[[#This Row],[副火力補正]]*0.5))*((H495/3))/1000*VLOOKUP(E495,Sheet4!$A$2:$E$15,2,0)</f>
        <v>52.8516666666667</v>
      </c>
      <c r="W495" s="1" t="n">
        <f aca="false">(F495/IF(テーブル3[[#This Row],[装甲]]="軽",280,IF(テーブル3[[#This Row],[装甲]]="中",250,220)))*((テーブル3[[#This Row],[対空]]/400)+(K495*1.8)+(テーブル3[[#This Row],[速力]])+(Q495*0.1))*VLOOKUP(E495,Sheet4!$A$2:$E$15,3,0)/IF(OR(テーブル3[[#This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74.4357897321429</v>
      </c>
      <c r="X495" s="1" t="n">
        <f aca="false">((L495*3)+(テーブル3[[#This Row],[航空]]/15)+(O495/8)+(Q495*0.1))*VLOOKUP(E495,Sheet4!$A$2:$E$15,4,0)/12</f>
        <v>98.3395833333333</v>
      </c>
      <c r="Y495" s="1" t="n">
        <f aca="false">(((20-N495)-1)^2)/2*VLOOKUP(E495,Sheet4!$A$2:$E$15,5,0)</f>
        <v>50</v>
      </c>
    </row>
    <row r="496" customFormat="false" ht="16.5" hidden="false" customHeight="false" outlineLevel="0" collapsed="false">
      <c r="A496" s="38" t="s">
        <v>557</v>
      </c>
      <c r="B496" s="37" t="s">
        <v>514</v>
      </c>
      <c r="C496" s="20" t="s">
        <v>51</v>
      </c>
      <c r="D496" s="24" t="s">
        <v>61</v>
      </c>
      <c r="E496" s="21" t="s">
        <v>52</v>
      </c>
      <c r="F496" s="9" t="n">
        <v>3612</v>
      </c>
      <c r="G496" s="10" t="s">
        <v>33</v>
      </c>
      <c r="H496" s="9" t="n">
        <v>180</v>
      </c>
      <c r="I496" s="9" t="n">
        <v>172</v>
      </c>
      <c r="J496" s="9" t="n">
        <v>318</v>
      </c>
      <c r="K496" s="9" t="n">
        <v>100</v>
      </c>
      <c r="L496" s="9" t="n">
        <v>348</v>
      </c>
      <c r="M496" s="9" t="n">
        <v>0</v>
      </c>
      <c r="N496" s="9" t="n">
        <v>8</v>
      </c>
      <c r="O496" s="9" t="n">
        <v>105</v>
      </c>
      <c r="P496" s="9" t="n">
        <v>32</v>
      </c>
      <c r="Q496" s="9" t="n">
        <v>62</v>
      </c>
      <c r="R496" s="11" t="n">
        <f aca="false">MAX(テーブル3[[#This Row],[火力]],(テーブル3[[#This Row],[雷装]]/2),テーブル3[[#This Row],[航空]])</f>
        <v>172</v>
      </c>
      <c r="S49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318</v>
      </c>
      <c r="T496" s="12" t="n">
        <f aca="false">IF(AND(テーブル3[[#This Row],[主火力]]=テーブル3[[#This Row],[火力]],テーブル3[[#This Row],[艦種]]="駆逐"),テーブル3[[#This Row],[主火力]]*1.5,テーブル3[[#This Row],[主火力]])</f>
        <v>172</v>
      </c>
      <c r="U496" s="12" t="n">
        <f aca="false">IF(AND(テーブル3[[#This Row],[艦種]]="駆逐",テーブル3[[#This Row],[副火力]]=テーブル3[[#This Row],[火力]]),テーブル3[[#This Row],[副火力]]*1.5,テーブル3[[#This Row],[副火力]])</f>
        <v>318</v>
      </c>
      <c r="V496" s="1" t="n">
        <f aca="false">((テーブル3[[#This Row],[主火力補正]]*4)+(テーブル3[[#This Row],[副火力補正]]*0.5))*((H496/3))/1000*VLOOKUP(E496,Sheet4!$A$2:$E$15,2,0)</f>
        <v>50.82</v>
      </c>
      <c r="W496" s="1" t="n">
        <f aca="false">(F496/IF(テーブル3[[#This Row],[装甲]]="軽",280,IF(テーブル3[[#This Row],[装甲]]="中",250,220)))*((テーブル3[[#This Row],[対空]]/400)+(K496*1.8)+(テーブル3[[#This Row],[速力]])+(Q496*0.1))*VLOOKUP(E496,Sheet4!$A$2:$E$15,3,0)/IF(OR(テーブル3[[#This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70.650075</v>
      </c>
      <c r="X496" s="1" t="n">
        <f aca="false">((L496*3)+(テーブル3[[#This Row],[航空]]/15)+(O496/8)+(Q496*0.1))*VLOOKUP(E496,Sheet4!$A$2:$E$15,4,0)/12</f>
        <v>88.6104166666667</v>
      </c>
      <c r="Y496" s="1" t="n">
        <f aca="false">(((20-N496)-1)^2)/2*VLOOKUP(E496,Sheet4!$A$2:$E$15,5,0)</f>
        <v>60.5</v>
      </c>
    </row>
    <row r="497" customFormat="false" ht="16.5" hidden="false" customHeight="false" outlineLevel="0" collapsed="false">
      <c r="A497" s="38" t="s">
        <v>558</v>
      </c>
      <c r="B497" s="37" t="s">
        <v>514</v>
      </c>
      <c r="C497" s="20" t="s">
        <v>51</v>
      </c>
      <c r="D497" s="24" t="s">
        <v>61</v>
      </c>
      <c r="E497" s="21" t="s">
        <v>52</v>
      </c>
      <c r="F497" s="9" t="n">
        <v>3612</v>
      </c>
      <c r="G497" s="10" t="s">
        <v>33</v>
      </c>
      <c r="H497" s="9" t="n">
        <v>180</v>
      </c>
      <c r="I497" s="9" t="n">
        <v>172</v>
      </c>
      <c r="J497" s="9" t="n">
        <v>318</v>
      </c>
      <c r="K497" s="9" t="n">
        <v>100</v>
      </c>
      <c r="L497" s="9" t="n">
        <v>348</v>
      </c>
      <c r="M497" s="9" t="n">
        <v>0</v>
      </c>
      <c r="N497" s="9" t="n">
        <v>8</v>
      </c>
      <c r="O497" s="9" t="n">
        <v>87</v>
      </c>
      <c r="P497" s="9" t="n">
        <v>32</v>
      </c>
      <c r="Q497" s="9" t="n">
        <v>65</v>
      </c>
      <c r="R497" s="11" t="n">
        <f aca="false">MAX(テーブル3[[#This Row],[火力]],(テーブル3[[#This Row],[雷装]]/2),テーブル3[[#This Row],[航空]])</f>
        <v>172</v>
      </c>
      <c r="S49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318</v>
      </c>
      <c r="T497" s="12" t="n">
        <f aca="false">IF(AND(テーブル3[[#This Row],[主火力]]=テーブル3[[#This Row],[火力]],テーブル3[[#This Row],[艦種]]="駆逐"),テーブル3[[#This Row],[主火力]]*1.5,テーブル3[[#This Row],[主火力]])</f>
        <v>172</v>
      </c>
      <c r="U497" s="12" t="n">
        <f aca="false">IF(AND(テーブル3[[#This Row],[艦種]]="駆逐",テーブル3[[#This Row],[副火力]]=テーブル3[[#This Row],[火力]]),テーブル3[[#This Row],[副火力]]*1.5,テーブル3[[#This Row],[副火力]])</f>
        <v>318</v>
      </c>
      <c r="V497" s="1" t="n">
        <f aca="false">((テーブル3[[#This Row],[主火力補正]]*4)+(テーブル3[[#This Row],[副火力補正]]*0.5))*((H497/3))/1000*VLOOKUP(E497,Sheet4!$A$2:$E$15,2,0)</f>
        <v>50.82</v>
      </c>
      <c r="W497" s="1" t="n">
        <f aca="false">(F497/IF(テーブル3[[#This Row],[装甲]]="軽",280,IF(テーブル3[[#This Row],[装甲]]="中",250,220)))*((テーブル3[[#This Row],[対空]]/400)+(K497*1.8)+(テーブル3[[#This Row],[速力]])+(Q497*0.1))*VLOOKUP(E497,Sheet4!$A$2:$E$15,3,0)/IF(OR(テーブル3[[#This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70.746825</v>
      </c>
      <c r="X497" s="1" t="n">
        <f aca="false">((L497*3)+(テーブル3[[#This Row],[航空]]/15)+(O497/8)+(Q497*0.1))*VLOOKUP(E497,Sheet4!$A$2:$E$15,4,0)/12</f>
        <v>88.4479166666667</v>
      </c>
      <c r="Y497" s="1" t="n">
        <f aca="false">(((20-N497)-1)^2)/2*VLOOKUP(E497,Sheet4!$A$2:$E$15,5,0)</f>
        <v>60.5</v>
      </c>
    </row>
    <row r="498" customFormat="false" ht="33" hidden="false" customHeight="false" outlineLevel="0" collapsed="false">
      <c r="A498" s="38" t="s">
        <v>559</v>
      </c>
      <c r="B498" s="37" t="s">
        <v>514</v>
      </c>
      <c r="C498" s="20" t="s">
        <v>51</v>
      </c>
      <c r="D498" s="7" t="s">
        <v>27</v>
      </c>
      <c r="E498" s="14" t="s">
        <v>32</v>
      </c>
      <c r="F498" s="9" t="n">
        <v>2290</v>
      </c>
      <c r="G498" s="10" t="s">
        <v>33</v>
      </c>
      <c r="H498" s="9" t="n">
        <v>199</v>
      </c>
      <c r="I498" s="9" t="n">
        <v>170</v>
      </c>
      <c r="J498" s="9" t="n">
        <v>347</v>
      </c>
      <c r="K498" s="9" t="n">
        <v>162</v>
      </c>
      <c r="L498" s="9" t="n">
        <v>215</v>
      </c>
      <c r="M498" s="9" t="n">
        <v>0</v>
      </c>
      <c r="N498" s="9" t="n">
        <v>9</v>
      </c>
      <c r="O498" s="9" t="n">
        <v>221</v>
      </c>
      <c r="P498" s="9" t="n">
        <v>42</v>
      </c>
      <c r="Q498" s="9" t="n">
        <v>65</v>
      </c>
      <c r="R498" s="11" t="n">
        <f aca="false">MAX(テーブル3[[#This Row],[火力]],(テーブル3[[#This Row],[雷装]]/2),テーブル3[[#This Row],[航空]])</f>
        <v>173.5</v>
      </c>
      <c r="S49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170</v>
      </c>
      <c r="T498" s="12" t="n">
        <f aca="false">IF(AND(テーブル3[[#This Row],[主火力]]=テーブル3[[#This Row],[火力]],テーブル3[[#This Row],[艦種]]="駆逐"),テーブル3[[#This Row],[主火力]]*1.5,テーブル3[[#This Row],[主火力]])</f>
        <v>173.5</v>
      </c>
      <c r="U498" s="12" t="n">
        <f aca="false">IF(AND(テーブル3[[#This Row],[艦種]]="駆逐",テーブル3[[#This Row],[副火力]]=テーブル3[[#This Row],[火力]]),テーブル3[[#This Row],[副火力]]*1.5,テーブル3[[#This Row],[副火力]])</f>
        <v>255</v>
      </c>
      <c r="V498" s="1" t="n">
        <f aca="false">((テーブル3[[#This Row],[主火力補正]]*4)+(テーブル3[[#This Row],[副火力補正]]*0.5))*((H498/3))/1000*VLOOKUP(E498,Sheet4!$A$2:$E$15,2,0)</f>
        <v>54.4928333333333</v>
      </c>
      <c r="W498" s="1" t="n">
        <f aca="false">(F498/IF(テーブル3[[#This Row],[装甲]]="軽",280,IF(テーブル3[[#This Row],[装甲]]="中",250,220)))*((テーブル3[[#This Row],[対空]]/400)+(K498*1.8)+(テーブル3[[#This Row],[速力]])+(Q498*0.1))*VLOOKUP(E498,Sheet4!$A$2:$E$15,3,0)/IF(OR(テーブル3[[#This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69.648203125</v>
      </c>
      <c r="X498" s="1" t="n">
        <f aca="false">((L498*3)+(テーブル3[[#This Row],[航空]]/15)+(O498/8)+(Q498*0.1))*VLOOKUP(E498,Sheet4!$A$2:$E$15,4,0)/12</f>
        <v>56.59375</v>
      </c>
      <c r="Y498" s="1" t="n">
        <f aca="false">(((20-N498)-1)^2)/2*VLOOKUP(E498,Sheet4!$A$2:$E$15,5,0)</f>
        <v>50</v>
      </c>
    </row>
    <row r="499" customFormat="false" ht="33" hidden="false" customHeight="false" outlineLevel="0" collapsed="false">
      <c r="A499" s="38" t="s">
        <v>560</v>
      </c>
      <c r="B499" s="37" t="s">
        <v>514</v>
      </c>
      <c r="C499" s="20" t="s">
        <v>51</v>
      </c>
      <c r="D499" s="7" t="s">
        <v>27</v>
      </c>
      <c r="E499" s="14" t="s">
        <v>32</v>
      </c>
      <c r="F499" s="9" t="n">
        <v>2218</v>
      </c>
      <c r="G499" s="10" t="s">
        <v>33</v>
      </c>
      <c r="H499" s="9" t="n">
        <v>207</v>
      </c>
      <c r="I499" s="9" t="n">
        <v>85</v>
      </c>
      <c r="J499" s="9" t="n">
        <v>490</v>
      </c>
      <c r="K499" s="9" t="n">
        <v>153</v>
      </c>
      <c r="L499" s="9" t="n">
        <v>229</v>
      </c>
      <c r="M499" s="9" t="n">
        <v>0</v>
      </c>
      <c r="N499" s="9" t="n">
        <v>9</v>
      </c>
      <c r="O499" s="9" t="n">
        <v>207</v>
      </c>
      <c r="P499" s="9" t="n">
        <v>41</v>
      </c>
      <c r="Q499" s="9" t="n">
        <v>40</v>
      </c>
      <c r="R499" s="11" t="n">
        <f aca="false">MAX(テーブル3[[#This Row],[火力]],(テーブル3[[#This Row],[雷装]]/2),テーブル3[[#This Row],[航空]])</f>
        <v>245</v>
      </c>
      <c r="S49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85</v>
      </c>
      <c r="T499" s="12" t="n">
        <f aca="false">IF(AND(テーブル3[[#This Row],[主火力]]=テーブル3[[#This Row],[火力]],テーブル3[[#This Row],[艦種]]="駆逐"),テーブル3[[#This Row],[主火力]]*1.5,テーブル3[[#This Row],[主火力]])</f>
        <v>245</v>
      </c>
      <c r="U499" s="12" t="n">
        <f aca="false">IF(AND(テーブル3[[#This Row],[艦種]]="駆逐",テーブル3[[#This Row],[副火力]]=テーブル3[[#This Row],[火力]]),テーブル3[[#This Row],[副火力]]*1.5,テーブル3[[#This Row],[副火力]])</f>
        <v>127.5</v>
      </c>
      <c r="V499" s="1" t="n">
        <f aca="false">((テーブル3[[#This Row],[主火力補正]]*4)+(テーブル3[[#This Row],[副火力補正]]*0.5))*((H499/3))/1000*VLOOKUP(E499,Sheet4!$A$2:$E$15,2,0)</f>
        <v>72.01875</v>
      </c>
      <c r="W499" s="1" t="n">
        <f aca="false">(F499/IF(テーブル3[[#This Row],[装甲]]="軽",280,IF(テーブル3[[#This Row],[装甲]]="中",250,220)))*((テーブル3[[#This Row],[対空]]/400)+(K499*1.8)+(テーブル3[[#This Row],[速力]])+(Q499*0.1))*VLOOKUP(E499,Sheet4!$A$2:$E$15,3,0)/IF(OR(テーブル3[[#This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63.5640183035714</v>
      </c>
      <c r="X499" s="1" t="n">
        <f aca="false">((L499*3)+(テーブル3[[#This Row],[航空]]/15)+(O499/8)+(Q499*0.1))*VLOOKUP(E499,Sheet4!$A$2:$E$15,4,0)/12</f>
        <v>59.7395833333333</v>
      </c>
      <c r="Y499" s="1" t="n">
        <f aca="false">(((20-N499)-1)^2)/2*VLOOKUP(E499,Sheet4!$A$2:$E$15,5,0)</f>
        <v>50</v>
      </c>
    </row>
    <row r="500" customFormat="false" ht="16.5" hidden="false" customHeight="false" outlineLevel="0" collapsed="false">
      <c r="A500" s="39" t="s">
        <v>561</v>
      </c>
      <c r="B500" s="40" t="s">
        <v>562</v>
      </c>
      <c r="C500" s="40"/>
      <c r="D500" s="13" t="s">
        <v>31</v>
      </c>
      <c r="E500" s="14" t="s">
        <v>32</v>
      </c>
      <c r="F500" s="9" t="n">
        <v>2277</v>
      </c>
      <c r="G500" s="10" t="s">
        <v>33</v>
      </c>
      <c r="H500" s="9" t="n">
        <v>201</v>
      </c>
      <c r="I500" s="9" t="n">
        <v>131</v>
      </c>
      <c r="J500" s="9" t="n">
        <v>228</v>
      </c>
      <c r="K500" s="9" t="n">
        <v>165</v>
      </c>
      <c r="L500" s="9" t="n">
        <v>172</v>
      </c>
      <c r="M500" s="9" t="n">
        <v>0</v>
      </c>
      <c r="N500" s="9" t="n">
        <v>9</v>
      </c>
      <c r="O500" s="9" t="n">
        <v>200</v>
      </c>
      <c r="P500" s="9" t="n">
        <v>45</v>
      </c>
      <c r="Q500" s="9" t="n">
        <v>81</v>
      </c>
      <c r="R500" s="11" t="n">
        <f aca="false">MAX(テーブル3[[#This Row],[火力]],(テーブル3[[#This Row],[雷装]]/2),テーブル3[[#This Row],[航空]])</f>
        <v>131</v>
      </c>
      <c r="S50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228</v>
      </c>
      <c r="T500" s="12" t="n">
        <f aca="false">IF(AND(テーブル3[[#This Row],[主火力]]=テーブル3[[#This Row],[火力]],テーブル3[[#This Row],[艦種]]="駆逐"),テーブル3[[#This Row],[主火力]]*1.5,テーブル3[[#This Row],[主火力]])</f>
        <v>196.5</v>
      </c>
      <c r="U500" s="12" t="n">
        <f aca="false">IF(AND(テーブル3[[#This Row],[艦種]]="駆逐",テーブル3[[#This Row],[副火力]]=テーブル3[[#This Row],[火力]]),テーブル3[[#This Row],[副火力]]*1.5,テーブル3[[#This Row],[副火力]])</f>
        <v>228</v>
      </c>
      <c r="V500" s="1" t="n">
        <f aca="false">((テーブル3[[#This Row],[主火力補正]]*4)+(テーブル3[[#This Row],[副火力補正]]*0.5))*((H500/3))/1000*VLOOKUP(E500,Sheet4!$A$2:$E$15,2,0)</f>
        <v>60.3</v>
      </c>
      <c r="W500" s="1" t="n">
        <f aca="false">(F500/IF(テーブル3[[#This Row],[装甲]]="軽",280,IF(テーブル3[[#This Row],[装甲]]="中",250,220)))*((テーブル3[[#This Row],[対空]]/400)+(K500*1.8)+(テーブル3[[#This Row],[速力]])+(Q500*0.1))*VLOOKUP(E500,Sheet4!$A$2:$E$15,3,0)/IF(OR(テーブル3[[#This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71.2640008928572</v>
      </c>
      <c r="X500" s="1" t="n">
        <f aca="false">((L500*3)+(テーブル3[[#This Row],[航空]]/15)+(O500/8)+(Q500*0.1))*VLOOKUP(E500,Sheet4!$A$2:$E$15,4,0)/12</f>
        <v>45.7583333333333</v>
      </c>
      <c r="Y500" s="1" t="n">
        <f aca="false">(((20-N500)-1)^2)/2*VLOOKUP(E500,Sheet4!$A$2:$E$15,5,0)</f>
        <v>50</v>
      </c>
    </row>
    <row r="501" customFormat="false" ht="16.5" hidden="false" customHeight="false" outlineLevel="0" collapsed="false">
      <c r="A501" s="38" t="s">
        <v>563</v>
      </c>
      <c r="B501" s="40" t="s">
        <v>562</v>
      </c>
      <c r="C501" s="40"/>
      <c r="D501" s="13" t="s">
        <v>31</v>
      </c>
      <c r="E501" s="21" t="s">
        <v>52</v>
      </c>
      <c r="F501" s="9" t="n">
        <v>1884</v>
      </c>
      <c r="G501" s="10" t="s">
        <v>33</v>
      </c>
      <c r="H501" s="9" t="n">
        <v>182</v>
      </c>
      <c r="I501" s="9" t="n">
        <v>120</v>
      </c>
      <c r="J501" s="9" t="n">
        <v>0</v>
      </c>
      <c r="K501" s="9" t="n">
        <v>79</v>
      </c>
      <c r="L501" s="9" t="n">
        <v>347</v>
      </c>
      <c r="M501" s="9" t="n">
        <v>0</v>
      </c>
      <c r="N501" s="9" t="n">
        <v>10</v>
      </c>
      <c r="O501" s="9" t="n">
        <v>55</v>
      </c>
      <c r="P501" s="9" t="n">
        <v>19</v>
      </c>
      <c r="Q501" s="9" t="n">
        <v>64</v>
      </c>
      <c r="R501" s="11" t="n">
        <f aca="false">MAX(テーブル3[[#This Row],[火力]],(テーブル3[[#This Row],[雷装]]/2),テーブル3[[#This Row],[航空]])</f>
        <v>120</v>
      </c>
      <c r="S50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60</v>
      </c>
      <c r="T501" s="12" t="n">
        <f aca="false">IF(AND(テーブル3[[#This Row],[主火力]]=テーブル3[[#This Row],[火力]],テーブル3[[#This Row],[艦種]]="駆逐"),テーブル3[[#This Row],[主火力]]*1.5,テーブル3[[#This Row],[主火力]])</f>
        <v>120</v>
      </c>
      <c r="U501" s="12" t="n">
        <f aca="false">IF(AND(テーブル3[[#This Row],[艦種]]="駆逐",テーブル3[[#This Row],[副火力]]=テーブル3[[#This Row],[火力]]),テーブル3[[#This Row],[副火力]]*1.5,テーブル3[[#This Row],[副火力]])</f>
        <v>60</v>
      </c>
      <c r="V501" s="1" t="n">
        <f aca="false">((テーブル3[[#This Row],[主火力補正]]*4)+(テーブル3[[#This Row],[副火力補正]]*0.5))*((H501/3))/1000*VLOOKUP(E501,Sheet4!$A$2:$E$15,2,0)</f>
        <v>30.94</v>
      </c>
      <c r="W501" s="1" t="n">
        <f aca="false">(F501/IF(テーブル3[[#This Row],[装甲]]="軽",280,IF(テーブル3[[#This Row],[装甲]]="中",250,220)))*((テーブル3[[#This Row],[対空]]/400)+(K501*1.8)+(テーブル3[[#This Row],[速力]])+(Q501*0.1))*VLOOKUP(E501,Sheet4!$A$2:$E$15,3,0)/IF(OR(テーブル3[[#This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28.3386401785714</v>
      </c>
      <c r="X501" s="1" t="n">
        <f aca="false">((L501*3)+(テーブル3[[#This Row],[航空]]/15)+(O501/8)+(Q501*0.1))*VLOOKUP(E501,Sheet4!$A$2:$E$15,4,0)/12</f>
        <v>87.85625</v>
      </c>
      <c r="Y501" s="1" t="n">
        <f aca="false">(((20-N501)-1)^2)/2*VLOOKUP(E501,Sheet4!$A$2:$E$15,5,0)</f>
        <v>40.5</v>
      </c>
    </row>
    <row r="502" customFormat="false" ht="16.5" hidden="false" customHeight="false" outlineLevel="0" collapsed="false">
      <c r="A502" s="39" t="s">
        <v>564</v>
      </c>
      <c r="B502" s="40" t="s">
        <v>562</v>
      </c>
      <c r="C502" s="40"/>
      <c r="D502" s="13" t="s">
        <v>31</v>
      </c>
      <c r="E502" s="14" t="s">
        <v>32</v>
      </c>
      <c r="F502" s="9" t="n">
        <v>2277</v>
      </c>
      <c r="G502" s="10" t="s">
        <v>33</v>
      </c>
      <c r="H502" s="9" t="n">
        <v>199</v>
      </c>
      <c r="I502" s="9" t="n">
        <v>128</v>
      </c>
      <c r="J502" s="9" t="n">
        <v>229</v>
      </c>
      <c r="K502" s="9" t="n">
        <v>165</v>
      </c>
      <c r="L502" s="9" t="n">
        <v>174</v>
      </c>
      <c r="M502" s="9" t="n">
        <v>0</v>
      </c>
      <c r="N502" s="9" t="n">
        <v>9</v>
      </c>
      <c r="O502" s="9" t="n">
        <v>200</v>
      </c>
      <c r="P502" s="9" t="n">
        <v>45</v>
      </c>
      <c r="Q502" s="9" t="n">
        <v>71</v>
      </c>
      <c r="R502" s="11" t="n">
        <f aca="false">MAX(テーブル3[[#This Row],[火力]],(テーブル3[[#This Row],[雷装]]/2),テーブル3[[#This Row],[航空]])</f>
        <v>128</v>
      </c>
      <c r="S50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229</v>
      </c>
      <c r="T502" s="12" t="n">
        <f aca="false">IF(AND(テーブル3[[#This Row],[主火力]]=テーブル3[[#This Row],[火力]],テーブル3[[#This Row],[艦種]]="駆逐"),テーブル3[[#This Row],[主火力]]*1.5,テーブル3[[#This Row],[主火力]])</f>
        <v>192</v>
      </c>
      <c r="U502" s="12" t="n">
        <f aca="false">IF(AND(テーブル3[[#This Row],[艦種]]="駆逐",テーブル3[[#This Row],[副火力]]=テーブル3[[#This Row],[火力]]),テーブル3[[#This Row],[副火力]]*1.5,テーブル3[[#This Row],[副火力]])</f>
        <v>229</v>
      </c>
      <c r="V502" s="1" t="n">
        <f aca="false">((テーブル3[[#This Row],[主火力補正]]*4)+(テーブル3[[#This Row],[副火力補正]]*0.5))*((H502/3))/1000*VLOOKUP(E502,Sheet4!$A$2:$E$15,2,0)</f>
        <v>58.5391666666667</v>
      </c>
      <c r="W502" s="1" t="n">
        <f aca="false">(F502/IF(テーブル3[[#This Row],[装甲]]="軽",280,IF(テーブル3[[#This Row],[装甲]]="中",250,220)))*((テーブル3[[#This Row],[対空]]/400)+(K502*1.8)+(テーブル3[[#This Row],[速力]])+(Q502*0.1))*VLOOKUP(E502,Sheet4!$A$2:$E$15,3,0)/IF(OR(テーブル3[[#This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71.0617138392857</v>
      </c>
      <c r="X502" s="1" t="n">
        <f aca="false">((L502*3)+(テーブル3[[#This Row],[航空]]/15)+(O502/8)+(Q502*0.1))*VLOOKUP(E502,Sheet4!$A$2:$E$15,4,0)/12</f>
        <v>46.175</v>
      </c>
      <c r="Y502" s="1" t="n">
        <f aca="false">(((20-N502)-1)^2)/2*VLOOKUP(E502,Sheet4!$A$2:$E$15,5,0)</f>
        <v>50</v>
      </c>
    </row>
    <row r="503" customFormat="false" ht="16.5" hidden="false" customHeight="false" outlineLevel="0" collapsed="false">
      <c r="A503" s="39" t="s">
        <v>565</v>
      </c>
      <c r="B503" s="40" t="s">
        <v>562</v>
      </c>
      <c r="C503" s="40"/>
      <c r="D503" s="13" t="s">
        <v>31</v>
      </c>
      <c r="E503" s="14" t="s">
        <v>32</v>
      </c>
      <c r="F503" s="9" t="n">
        <v>2277</v>
      </c>
      <c r="G503" s="10" t="s">
        <v>33</v>
      </c>
      <c r="H503" s="9" t="n">
        <v>199</v>
      </c>
      <c r="I503" s="9" t="n">
        <v>131</v>
      </c>
      <c r="J503" s="9" t="n">
        <v>228</v>
      </c>
      <c r="K503" s="9" t="n">
        <v>165</v>
      </c>
      <c r="L503" s="9" t="n">
        <v>172</v>
      </c>
      <c r="M503" s="9" t="n">
        <v>0</v>
      </c>
      <c r="N503" s="9" t="n">
        <v>9</v>
      </c>
      <c r="O503" s="9" t="n">
        <v>200</v>
      </c>
      <c r="P503" s="9" t="n">
        <v>45</v>
      </c>
      <c r="Q503" s="9" t="n">
        <v>61</v>
      </c>
      <c r="R503" s="11" t="n">
        <f aca="false">MAX(テーブル3[[#This Row],[火力]],(テーブル3[[#This Row],[雷装]]/2),テーブル3[[#This Row],[航空]])</f>
        <v>131</v>
      </c>
      <c r="S50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228</v>
      </c>
      <c r="T503" s="12" t="n">
        <f aca="false">IF(AND(テーブル3[[#This Row],[主火力]]=テーブル3[[#This Row],[火力]],テーブル3[[#This Row],[艦種]]="駆逐"),テーブル3[[#This Row],[主火力]]*1.5,テーブル3[[#This Row],[主火力]])</f>
        <v>196.5</v>
      </c>
      <c r="U503" s="12" t="n">
        <f aca="false">IF(AND(テーブル3[[#This Row],[艦種]]="駆逐",テーブル3[[#This Row],[副火力]]=テーブル3[[#This Row],[火力]]),テーブル3[[#This Row],[副火力]]*1.5,テーブル3[[#This Row],[副火力]])</f>
        <v>228</v>
      </c>
      <c r="V503" s="1" t="n">
        <f aca="false">((テーブル3[[#This Row],[主火力補正]]*4)+(テーブル3[[#This Row],[副火力補正]]*0.5))*((H503/3))/1000*VLOOKUP(E503,Sheet4!$A$2:$E$15,2,0)</f>
        <v>59.7</v>
      </c>
      <c r="W503" s="1" t="n">
        <f aca="false">(F503/IF(テーブル3[[#This Row],[装甲]]="軽",280,IF(テーブル3[[#This Row],[装甲]]="中",250,220)))*((テーブル3[[#This Row],[対空]]/400)+(K503*1.8)+(テーブル3[[#This Row],[速力]])+(Q503*0.1))*VLOOKUP(E503,Sheet4!$A$2:$E$15,3,0)/IF(OR(テーブル3[[#This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70.85739375</v>
      </c>
      <c r="X503" s="1" t="n">
        <f aca="false">((L503*3)+(テーブル3[[#This Row],[航空]]/15)+(O503/8)+(Q503*0.1))*VLOOKUP(E503,Sheet4!$A$2:$E$15,4,0)/12</f>
        <v>45.5916666666667</v>
      </c>
      <c r="Y503" s="1" t="n">
        <f aca="false">(((20-N503)-1)^2)/2*VLOOKUP(E503,Sheet4!$A$2:$E$15,5,0)</f>
        <v>50</v>
      </c>
    </row>
    <row r="504" customFormat="false" ht="16.5" hidden="false" customHeight="false" outlineLevel="0" collapsed="false">
      <c r="A504" s="38" t="s">
        <v>566</v>
      </c>
      <c r="B504" s="40" t="s">
        <v>562</v>
      </c>
      <c r="C504" s="40"/>
      <c r="D504" s="13" t="s">
        <v>31</v>
      </c>
      <c r="E504" s="21" t="s">
        <v>52</v>
      </c>
      <c r="F504" s="9" t="n">
        <v>1982</v>
      </c>
      <c r="G504" s="10" t="s">
        <v>33</v>
      </c>
      <c r="H504" s="9" t="n">
        <v>182</v>
      </c>
      <c r="I504" s="9" t="n">
        <v>146</v>
      </c>
      <c r="J504" s="9" t="n">
        <v>234</v>
      </c>
      <c r="K504" s="9" t="n">
        <v>75</v>
      </c>
      <c r="L504" s="9" t="n">
        <v>289</v>
      </c>
      <c r="M504" s="9" t="n">
        <v>0</v>
      </c>
      <c r="N504" s="9" t="n">
        <v>10</v>
      </c>
      <c r="O504" s="9" t="n">
        <v>75</v>
      </c>
      <c r="P504" s="9" t="n">
        <v>23</v>
      </c>
      <c r="Q504" s="9" t="n">
        <v>51</v>
      </c>
      <c r="R504" s="11" t="n">
        <f aca="false">MAX(テーブル3[[#This Row],[火力]],(テーブル3[[#This Row],[雷装]]/2),テーブル3[[#This Row],[航空]])</f>
        <v>146</v>
      </c>
      <c r="S50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234</v>
      </c>
      <c r="T504" s="12" t="n">
        <f aca="false">IF(AND(テーブル3[[#This Row],[主火力]]=テーブル3[[#This Row],[火力]],テーブル3[[#This Row],[艦種]]="駆逐"),テーブル3[[#This Row],[主火力]]*1.5,テーブル3[[#This Row],[主火力]])</f>
        <v>146</v>
      </c>
      <c r="U504" s="12" t="n">
        <f aca="false">IF(AND(テーブル3[[#This Row],[艦種]]="駆逐",テーブル3[[#This Row],[副火力]]=テーブル3[[#This Row],[火力]]),テーブル3[[#This Row],[副火力]]*1.5,テーブル3[[#This Row],[副火力]])</f>
        <v>234</v>
      </c>
      <c r="V504" s="1" t="n">
        <f aca="false">((テーブル3[[#This Row],[主火力補正]]*4)+(テーブル3[[#This Row],[副火力補正]]*0.5))*((H504/3))/1000*VLOOKUP(E504,Sheet4!$A$2:$E$15,2,0)</f>
        <v>42.5273333333333</v>
      </c>
      <c r="W504" s="1" t="n">
        <f aca="false">(F504/IF(テーブル3[[#This Row],[装甲]]="軽",280,IF(テーブル3[[#This Row],[装甲]]="中",250,220)))*((テーブル3[[#This Row],[対空]]/400)+(K504*1.8)+(テーブル3[[#This Row],[速力]])+(Q504*0.1))*VLOOKUP(E504,Sheet4!$A$2:$E$15,3,0)/IF(OR(テーブル3[[#This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28.9907316964286</v>
      </c>
      <c r="X504" s="1" t="n">
        <f aca="false">((L504*3)+(テーブル3[[#This Row],[航空]]/15)+(O504/8)+(Q504*0.1))*VLOOKUP(E504,Sheet4!$A$2:$E$15,4,0)/12</f>
        <v>73.45625</v>
      </c>
      <c r="Y504" s="1" t="n">
        <f aca="false">(((20-N504)-1)^2)/2*VLOOKUP(E504,Sheet4!$A$2:$E$15,5,0)</f>
        <v>40.5</v>
      </c>
    </row>
    <row r="505" customFormat="false" ht="16.5" hidden="false" customHeight="false" outlineLevel="0" collapsed="false">
      <c r="A505" s="39" t="s">
        <v>567</v>
      </c>
      <c r="B505" s="40" t="s">
        <v>562</v>
      </c>
      <c r="C505" s="40"/>
      <c r="D505" s="13" t="s">
        <v>31</v>
      </c>
      <c r="E505" s="14" t="s">
        <v>32</v>
      </c>
      <c r="F505" s="9" t="n">
        <v>2277</v>
      </c>
      <c r="G505" s="10" t="s">
        <v>33</v>
      </c>
      <c r="H505" s="9" t="n">
        <v>201</v>
      </c>
      <c r="I505" s="9" t="n">
        <v>128</v>
      </c>
      <c r="J505" s="9" t="n">
        <v>231</v>
      </c>
      <c r="K505" s="9" t="n">
        <v>165</v>
      </c>
      <c r="L505" s="9" t="n">
        <v>174</v>
      </c>
      <c r="M505" s="9" t="n">
        <v>0</v>
      </c>
      <c r="N505" s="9" t="n">
        <v>9</v>
      </c>
      <c r="O505" s="9" t="n">
        <v>200</v>
      </c>
      <c r="P505" s="9" t="n">
        <v>45</v>
      </c>
      <c r="Q505" s="9" t="n">
        <v>51</v>
      </c>
      <c r="R505" s="11" t="n">
        <f aca="false">MAX(テーブル3[[#This Row],[火力]],(テーブル3[[#This Row],[雷装]]/2),テーブル3[[#This Row],[航空]])</f>
        <v>128</v>
      </c>
      <c r="S50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231</v>
      </c>
      <c r="T505" s="12" t="n">
        <f aca="false">IF(AND(テーブル3[[#This Row],[主火力]]=テーブル3[[#This Row],[火力]],テーブル3[[#This Row],[艦種]]="駆逐"),テーブル3[[#This Row],[主火力]]*1.5,テーブル3[[#This Row],[主火力]])</f>
        <v>192</v>
      </c>
      <c r="U505" s="12" t="n">
        <f aca="false">IF(AND(テーブル3[[#This Row],[艦種]]="駆逐",テーブル3[[#This Row],[副火力]]=テーブル3[[#This Row],[火力]]),テーブル3[[#This Row],[副火力]]*1.5,テーブル3[[#This Row],[副火力]])</f>
        <v>231</v>
      </c>
      <c r="V505" s="1" t="n">
        <f aca="false">((テーブル3[[#This Row],[主火力補正]]*4)+(テーブル3[[#This Row],[副火力補正]]*0.5))*((H505/3))/1000*VLOOKUP(E505,Sheet4!$A$2:$E$15,2,0)</f>
        <v>59.1945</v>
      </c>
      <c r="W505" s="1" t="n">
        <f aca="false">(F505/IF(テーブル3[[#This Row],[装甲]]="軽",280,IF(テーブル3[[#This Row],[装甲]]="中",250,220)))*((テーブル3[[#This Row],[対空]]/400)+(K505*1.8)+(テーブル3[[#This Row],[速力]])+(Q505*0.1))*VLOOKUP(E505,Sheet4!$A$2:$E$15,3,0)/IF(OR(テーブル3[[#This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70.6551066964286</v>
      </c>
      <c r="X505" s="1" t="n">
        <f aca="false">((L505*3)+(テーブル3[[#This Row],[航空]]/15)+(O505/8)+(Q505*0.1))*VLOOKUP(E505,Sheet4!$A$2:$E$15,4,0)/12</f>
        <v>46.0083333333333</v>
      </c>
      <c r="Y505" s="1" t="n">
        <f aca="false">(((20-N505)-1)^2)/2*VLOOKUP(E505,Sheet4!$A$2:$E$15,5,0)</f>
        <v>50</v>
      </c>
    </row>
    <row r="506" customFormat="false" ht="16.5" hidden="false" customHeight="false" outlineLevel="0" collapsed="false">
      <c r="A506" s="38" t="s">
        <v>568</v>
      </c>
      <c r="B506" s="40" t="s">
        <v>562</v>
      </c>
      <c r="C506" s="40"/>
      <c r="D506" s="13" t="s">
        <v>31</v>
      </c>
      <c r="E506" s="21" t="s">
        <v>52</v>
      </c>
      <c r="F506" s="9" t="n">
        <v>1950</v>
      </c>
      <c r="G506" s="10" t="s">
        <v>33</v>
      </c>
      <c r="H506" s="9" t="n">
        <v>182</v>
      </c>
      <c r="I506" s="9" t="n">
        <v>146</v>
      </c>
      <c r="J506" s="9" t="n">
        <v>234</v>
      </c>
      <c r="K506" s="9" t="n">
        <v>72</v>
      </c>
      <c r="L506" s="9" t="n">
        <v>257</v>
      </c>
      <c r="M506" s="9" t="n">
        <v>0</v>
      </c>
      <c r="N506" s="9" t="n">
        <v>10</v>
      </c>
      <c r="O506" s="9" t="n">
        <v>75</v>
      </c>
      <c r="P506" s="9" t="n">
        <v>21</v>
      </c>
      <c r="Q506" s="9" t="n">
        <v>47</v>
      </c>
      <c r="R506" s="11" t="n">
        <f aca="false">MAX(テーブル3[[#This Row],[火力]],(テーブル3[[#This Row],[雷装]]/2),テーブル3[[#This Row],[航空]])</f>
        <v>146</v>
      </c>
      <c r="S50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234</v>
      </c>
      <c r="T506" s="12" t="n">
        <f aca="false">IF(AND(テーブル3[[#This Row],[主火力]]=テーブル3[[#This Row],[火力]],テーブル3[[#This Row],[艦種]]="駆逐"),テーブル3[[#This Row],[主火力]]*1.5,テーブル3[[#This Row],[主火力]])</f>
        <v>146</v>
      </c>
      <c r="U506" s="12" t="n">
        <f aca="false">IF(AND(テーブル3[[#This Row],[艦種]]="駆逐",テーブル3[[#This Row],[副火力]]=テーブル3[[#This Row],[火力]]),テーブル3[[#This Row],[副火力]]*1.5,テーブル3[[#This Row],[副火力]])</f>
        <v>234</v>
      </c>
      <c r="V506" s="1" t="n">
        <f aca="false">((テーブル3[[#This Row],[主火力補正]]*4)+(テーブル3[[#This Row],[副火力補正]]*0.5))*((H506/3))/1000*VLOOKUP(E506,Sheet4!$A$2:$E$15,2,0)</f>
        <v>42.5273333333333</v>
      </c>
      <c r="W506" s="1" t="n">
        <f aca="false">(F506/IF(テーブル3[[#This Row],[装甲]]="軽",280,IF(テーブル3[[#This Row],[装甲]]="中",250,220)))*((テーブル3[[#This Row],[対空]]/400)+(K506*1.8)+(テーブル3[[#This Row],[速力]])+(Q506*0.1))*VLOOKUP(E506,Sheet4!$A$2:$E$15,3,0)/IF(OR(テーブル3[[#This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27.150703125</v>
      </c>
      <c r="X506" s="1" t="n">
        <f aca="false">((L506*3)+(テーブル3[[#This Row],[航空]]/15)+(O506/8)+(Q506*0.1))*VLOOKUP(E506,Sheet4!$A$2:$E$15,4,0)/12</f>
        <v>65.4229166666667</v>
      </c>
      <c r="Y506" s="1" t="n">
        <f aca="false">(((20-N506)-1)^2)/2*VLOOKUP(E506,Sheet4!$A$2:$E$15,5,0)</f>
        <v>40.5</v>
      </c>
    </row>
    <row r="507" customFormat="false" ht="33" hidden="false" customHeight="false" outlineLevel="0" collapsed="false">
      <c r="A507" s="38" t="s">
        <v>569</v>
      </c>
      <c r="B507" s="40" t="s">
        <v>562</v>
      </c>
      <c r="C507" s="20" t="s">
        <v>51</v>
      </c>
      <c r="D507" s="7" t="s">
        <v>27</v>
      </c>
      <c r="E507" s="21" t="s">
        <v>52</v>
      </c>
      <c r="F507" s="9" t="n">
        <v>2192</v>
      </c>
      <c r="G507" s="10" t="s">
        <v>33</v>
      </c>
      <c r="H507" s="9" t="n">
        <v>187</v>
      </c>
      <c r="I507" s="9" t="n">
        <v>201</v>
      </c>
      <c r="J507" s="9" t="n">
        <v>234</v>
      </c>
      <c r="K507" s="9" t="n">
        <v>110</v>
      </c>
      <c r="L507" s="9" t="n">
        <v>304</v>
      </c>
      <c r="M507" s="9" t="n">
        <v>0</v>
      </c>
      <c r="N507" s="9" t="n">
        <v>10</v>
      </c>
      <c r="O507" s="9" t="n">
        <v>75</v>
      </c>
      <c r="P507" s="9" t="n">
        <v>23</v>
      </c>
      <c r="Q507" s="9" t="n">
        <v>51</v>
      </c>
      <c r="R507" s="11" t="n">
        <f aca="false">MAX(テーブル3[[#This Row],[火力]],(テーブル3[[#This Row],[雷装]]/2),テーブル3[[#This Row],[航空]])</f>
        <v>201</v>
      </c>
      <c r="S50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234</v>
      </c>
      <c r="T507" s="12" t="n">
        <f aca="false">IF(AND(テーブル3[[#This Row],[主火力]]=テーブル3[[#This Row],[火力]],テーブル3[[#This Row],[艦種]]="駆逐"),テーブル3[[#This Row],[主火力]]*1.5,テーブル3[[#This Row],[主火力]])</f>
        <v>201</v>
      </c>
      <c r="U507" s="12" t="n">
        <f aca="false">IF(AND(テーブル3[[#This Row],[艦種]]="駆逐",テーブル3[[#This Row],[副火力]]=テーブル3[[#This Row],[火力]]),テーブル3[[#This Row],[副火力]]*1.5,テーブル3[[#This Row],[副火力]])</f>
        <v>234</v>
      </c>
      <c r="V507" s="1" t="n">
        <f aca="false">((テーブル3[[#This Row],[主火力補正]]*4)+(テーブル3[[#This Row],[副火力補正]]*0.5))*((H507/3))/1000*VLOOKUP(E507,Sheet4!$A$2:$E$15,2,0)</f>
        <v>57.409</v>
      </c>
      <c r="W507" s="1" t="n">
        <f aca="false">(F507/IF(テーブル3[[#This Row],[装甲]]="軽",280,IF(テーブル3[[#This Row],[装甲]]="中",250,220)))*((テーブル3[[#This Row],[対空]]/400)+(K507*1.8)+(テーブル3[[#This Row],[速力]])+(Q507*0.1))*VLOOKUP(E507,Sheet4!$A$2:$E$15,3,0)/IF(OR(テーブル3[[#This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44.3997428571429</v>
      </c>
      <c r="X507" s="1" t="n">
        <f aca="false">((L507*3)+(テーブル3[[#This Row],[航空]]/15)+(O507/8)+(Q507*0.1))*VLOOKUP(E507,Sheet4!$A$2:$E$15,4,0)/12</f>
        <v>77.20625</v>
      </c>
      <c r="Y507" s="1" t="n">
        <f aca="false">(((20-N507)-1)^2)/2*VLOOKUP(E507,Sheet4!$A$2:$E$15,5,0)</f>
        <v>40.5</v>
      </c>
    </row>
    <row r="508" customFormat="false" ht="33" hidden="false" customHeight="false" outlineLevel="0" collapsed="false">
      <c r="A508" s="38" t="s">
        <v>570</v>
      </c>
      <c r="B508" s="40" t="s">
        <v>562</v>
      </c>
      <c r="C508" s="20" t="s">
        <v>51</v>
      </c>
      <c r="D508" s="7" t="s">
        <v>27</v>
      </c>
      <c r="E508" s="21" t="s">
        <v>52</v>
      </c>
      <c r="F508" s="9" t="n">
        <v>2160</v>
      </c>
      <c r="G508" s="10" t="s">
        <v>33</v>
      </c>
      <c r="H508" s="9" t="n">
        <v>187</v>
      </c>
      <c r="I508" s="9" t="n">
        <v>201</v>
      </c>
      <c r="J508" s="9" t="n">
        <v>234</v>
      </c>
      <c r="K508" s="9" t="n">
        <v>107</v>
      </c>
      <c r="L508" s="9" t="n">
        <v>272</v>
      </c>
      <c r="M508" s="9" t="n">
        <v>0</v>
      </c>
      <c r="N508" s="9" t="n">
        <v>10</v>
      </c>
      <c r="O508" s="9" t="n">
        <v>75</v>
      </c>
      <c r="P508" s="9" t="n">
        <v>21</v>
      </c>
      <c r="Q508" s="9" t="n">
        <v>47</v>
      </c>
      <c r="R508" s="11" t="n">
        <f aca="false">MAX(テーブル3[[#This Row],[火力]],(テーブル3[[#This Row],[雷装]]/2),テーブル3[[#This Row],[航空]])</f>
        <v>201</v>
      </c>
      <c r="S508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234</v>
      </c>
      <c r="T508" s="12" t="n">
        <f aca="false">IF(AND(テーブル3[[#This Row],[主火力]]=テーブル3[[#This Row],[火力]],テーブル3[[#This Row],[艦種]]="駆逐"),テーブル3[[#This Row],[主火力]]*1.5,テーブル3[[#This Row],[主火力]])</f>
        <v>201</v>
      </c>
      <c r="U508" s="12" t="n">
        <f aca="false">IF(AND(テーブル3[[#This Row],[艦種]]="駆逐",テーブル3[[#This Row],[副火力]]=テーブル3[[#This Row],[火力]]),テーブル3[[#This Row],[副火力]]*1.5,テーブル3[[#This Row],[副火力]])</f>
        <v>234</v>
      </c>
      <c r="V508" s="1" t="n">
        <f aca="false">((テーブル3[[#This Row],[主火力補正]]*4)+(テーブル3[[#This Row],[副火力補正]]*0.5))*((H508/3))/1000*VLOOKUP(E508,Sheet4!$A$2:$E$15,2,0)</f>
        <v>57.409</v>
      </c>
      <c r="W508" s="1" t="n">
        <f aca="false">(F508/IF(テーブル3[[#This Row],[装甲]]="軽",280,IF(テーブル3[[#This Row],[装甲]]="中",250,220)))*((テーブル3[[#This Row],[対空]]/400)+(K508*1.8)+(テーブル3[[#This Row],[速力]])+(Q508*0.1))*VLOOKUP(E508,Sheet4!$A$2:$E$15,3,0)/IF(OR(テーブル3[[#This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42.2318571428571</v>
      </c>
      <c r="X508" s="1" t="n">
        <f aca="false">((L508*3)+(テーブル3[[#This Row],[航空]]/15)+(O508/8)+(Q508*0.1))*VLOOKUP(E508,Sheet4!$A$2:$E$15,4,0)/12</f>
        <v>69.1729166666667</v>
      </c>
      <c r="Y508" s="1" t="n">
        <f aca="false">(((20-N508)-1)^2)/2*VLOOKUP(E508,Sheet4!$A$2:$E$15,5,0)</f>
        <v>40.5</v>
      </c>
    </row>
    <row r="509" customFormat="false" ht="33" hidden="false" customHeight="false" outlineLevel="0" collapsed="false">
      <c r="A509" s="39" t="s">
        <v>571</v>
      </c>
      <c r="B509" s="41" t="s">
        <v>572</v>
      </c>
      <c r="C509" s="41"/>
      <c r="D509" s="7" t="s">
        <v>27</v>
      </c>
      <c r="E509" s="21" t="s">
        <v>52</v>
      </c>
      <c r="F509" s="9" t="n">
        <v>3563</v>
      </c>
      <c r="G509" s="10" t="s">
        <v>29</v>
      </c>
      <c r="H509" s="9" t="n">
        <v>158</v>
      </c>
      <c r="I509" s="9" t="n">
        <v>110</v>
      </c>
      <c r="J509" s="9" t="n">
        <v>236</v>
      </c>
      <c r="K509" s="9" t="n">
        <v>83</v>
      </c>
      <c r="L509" s="9" t="n">
        <v>169</v>
      </c>
      <c r="M509" s="9" t="n">
        <v>0</v>
      </c>
      <c r="N509" s="9" t="n">
        <v>11</v>
      </c>
      <c r="O509" s="9" t="n">
        <v>60</v>
      </c>
      <c r="P509" s="9" t="n">
        <v>19</v>
      </c>
      <c r="Q509" s="9" t="n">
        <v>55</v>
      </c>
      <c r="R509" s="11" t="n">
        <f aca="false">MAX(テーブル3[[#This Row],[火力]],(テーブル3[[#This Row],[雷装]]/2),テーブル3[[#This Row],[航空]])</f>
        <v>118</v>
      </c>
      <c r="S509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110</v>
      </c>
      <c r="T509" s="12" t="n">
        <f aca="false">IF(AND(テーブル3[[#This Row],[主火力]]=テーブル3[[#This Row],[火力]],テーブル3[[#This Row],[艦種]]="駆逐"),テーブル3[[#This Row],[主火力]]*1.5,テーブル3[[#This Row],[主火力]])</f>
        <v>118</v>
      </c>
      <c r="U509" s="12" t="n">
        <f aca="false">IF(AND(テーブル3[[#This Row],[艦種]]="駆逐",テーブル3[[#This Row],[副火力]]=テーブル3[[#This Row],[火力]]),テーブル3[[#This Row],[副火力]]*1.5,テーブル3[[#This Row],[副火力]])</f>
        <v>110</v>
      </c>
      <c r="V509" s="1" t="n">
        <f aca="false">((テーブル3[[#This Row],[主火力補正]]*4)+(テーブル3[[#This Row],[副火力補正]]*0.5))*((H509/3))/1000*VLOOKUP(E509,Sheet4!$A$2:$E$15,2,0)</f>
        <v>27.7553333333333</v>
      </c>
      <c r="W509" s="1" t="n">
        <f aca="false">(F509/IF(テーブル3[[#This Row],[装甲]]="軽",280,IF(テーブル3[[#This Row],[装甲]]="中",250,220)))*((テーブル3[[#This Row],[対空]]/400)+(K509*1.8)+(テーブル3[[#This Row],[速力]])+(Q509*0.1))*VLOOKUP(E509,Sheet4!$A$2:$E$15,3,0)/IF(OR(テーブル3[[#This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62.11110675</v>
      </c>
      <c r="X509" s="1" t="n">
        <f aca="false">((L509*3)+(テーブル3[[#This Row],[航空]]/15)+(O509/8)+(Q509*0.1))*VLOOKUP(E509,Sheet4!$A$2:$E$15,4,0)/12</f>
        <v>43.3333333333333</v>
      </c>
      <c r="Y509" s="1" t="n">
        <f aca="false">(((20-N509)-1)^2)/2*VLOOKUP(E509,Sheet4!$A$2:$E$15,5,0)</f>
        <v>32</v>
      </c>
    </row>
    <row r="510" customFormat="false" ht="16.5" hidden="false" customHeight="false" outlineLevel="0" collapsed="false">
      <c r="A510" s="38" t="s">
        <v>573</v>
      </c>
      <c r="B510" s="41" t="s">
        <v>572</v>
      </c>
      <c r="D510" s="0" t="s">
        <v>31</v>
      </c>
      <c r="E510" s="18" t="s">
        <v>47</v>
      </c>
      <c r="F510" s="0" t="n">
        <v>6858</v>
      </c>
      <c r="G510" s="0" t="s">
        <v>48</v>
      </c>
      <c r="H510" s="0" t="n">
        <v>158</v>
      </c>
      <c r="I510" s="0" t="n">
        <v>342</v>
      </c>
      <c r="J510" s="0" t="n">
        <v>0</v>
      </c>
      <c r="K510" s="0" t="n">
        <v>35</v>
      </c>
      <c r="L510" s="0" t="n">
        <v>183</v>
      </c>
      <c r="M510" s="0" t="n">
        <v>0</v>
      </c>
      <c r="N510" s="0" t="n">
        <v>14</v>
      </c>
      <c r="O510" s="0" t="n">
        <v>0</v>
      </c>
      <c r="P510" s="0" t="n">
        <v>24</v>
      </c>
      <c r="Q510" s="0" t="n">
        <v>85</v>
      </c>
      <c r="R510" s="11" t="n">
        <f aca="false">MAX(テーブル3[[#This Row],[火力]],(テーブル3[[#This Row],[雷装]]/2),テーブル3[[#This Row],[航空]])</f>
        <v>342</v>
      </c>
      <c r="S510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10" s="12" t="n">
        <f aca="false">IF(AND(テーブル3[[#This Row],[主火力]]=テーブル3[[#This Row],[火力]],テーブル3[[#This Row],[艦種]]="駆逐"),テーブル3[[#This Row],[主火力]]*1.5,テーブル3[[#This Row],[主火力]])</f>
        <v>342</v>
      </c>
      <c r="U510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10" s="1" t="n">
        <f aca="false">((テーブル3[[#This Row],[主火力補正]]*4)+(テーブル3[[#This Row],[副火力補正]]*0.5))*((H510/3))/1000*VLOOKUP(E510,Sheet4!$A$2:$E$15,2,0)</f>
        <v>72.048</v>
      </c>
      <c r="W510" s="1" t="n">
        <f aca="false">(F510/IF(テーブル3[[#This Row],[装甲]]="軽",280,IF(テーブル3[[#This Row],[装甲]]="中",250,220)))*((テーブル3[[#This Row],[対空]]/400)+(K510*1.8)+(テーブル3[[#This Row],[速力]])+(Q510*0.1))*VLOOKUP(E510,Sheet4!$A$2:$E$15,3,0)/IF(OR(テーブル3[[#This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59.8251395454546</v>
      </c>
      <c r="X510" s="1" t="n">
        <f aca="false">((L510*3)+(テーブル3[[#This Row],[航空]]/15)+(O510/8)+(Q510*0.1))*VLOOKUP(E510,Sheet4!$A$2:$E$15,4,0)/12</f>
        <v>46.4583333333333</v>
      </c>
      <c r="Y510" s="1" t="n">
        <f aca="false">(((20-N510)-1)^2)/2*VLOOKUP(E510,Sheet4!$A$2:$E$15,5,0)</f>
        <v>12.5</v>
      </c>
    </row>
    <row r="511" customFormat="false" ht="16.5" hidden="false" customHeight="false" outlineLevel="0" collapsed="false">
      <c r="A511" s="38" t="s">
        <v>574</v>
      </c>
      <c r="B511" s="41" t="s">
        <v>572</v>
      </c>
      <c r="D511" s="0" t="s">
        <v>31</v>
      </c>
      <c r="E511" s="14" t="s">
        <v>32</v>
      </c>
      <c r="F511" s="0" t="n">
        <v>2495</v>
      </c>
      <c r="G511" s="0" t="s">
        <v>33</v>
      </c>
      <c r="H511" s="0" t="n">
        <v>199</v>
      </c>
      <c r="I511" s="0" t="n">
        <v>124</v>
      </c>
      <c r="J511" s="0" t="n">
        <v>179</v>
      </c>
      <c r="K511" s="0" t="n">
        <v>165</v>
      </c>
      <c r="L511" s="0" t="n">
        <v>204</v>
      </c>
      <c r="M511" s="0" t="n">
        <v>0</v>
      </c>
      <c r="N511" s="0" t="n">
        <v>9</v>
      </c>
      <c r="O511" s="0" t="n">
        <v>199</v>
      </c>
      <c r="P511" s="0" t="n">
        <v>45</v>
      </c>
      <c r="Q511" s="0" t="n">
        <v>60</v>
      </c>
      <c r="R511" s="11" t="n">
        <f aca="false">MAX(テーブル3[[#This Row],[火力]],(テーブル3[[#This Row],[雷装]]/2),テーブル3[[#This Row],[航空]])</f>
        <v>124</v>
      </c>
      <c r="S511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179</v>
      </c>
      <c r="T511" s="12" t="n">
        <f aca="false">IF(AND(テーブル3[[#This Row],[主火力]]=テーブル3[[#This Row],[火力]],テーブル3[[#This Row],[艦種]]="駆逐"),テーブル3[[#This Row],[主火力]]*1.5,テーブル3[[#This Row],[主火力]])</f>
        <v>186</v>
      </c>
      <c r="U511" s="12" t="n">
        <f aca="false">IF(AND(テーブル3[[#This Row],[艦種]]="駆逐",テーブル3[[#This Row],[副火力]]=テーブル3[[#This Row],[火力]]),テーブル3[[#This Row],[副火力]]*1.5,テーブル3[[#This Row],[副火力]])</f>
        <v>179</v>
      </c>
      <c r="V511" s="1" t="n">
        <f aca="false">((テーブル3[[#This Row],[主火力補正]]*4)+(テーブル3[[#This Row],[副火力補正]]*0.5))*((H511/3))/1000*VLOOKUP(E511,Sheet4!$A$2:$E$15,2,0)</f>
        <v>55.2888333333333</v>
      </c>
      <c r="W511" s="1" t="n">
        <f aca="false">(F511/IF(テーブル3[[#This Row],[装甲]]="軽",280,IF(テーブル3[[#This Row],[装甲]]="中",250,220)))*((テーブル3[[#This Row],[対空]]/400)+(K511*1.8)+(テーブル3[[#This Row],[速力]])+(Q511*0.1))*VLOOKUP(E511,Sheet4!$A$2:$E$15,3,0)/IF(OR(テーブル3[[#This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77.6368258928571</v>
      </c>
      <c r="X511" s="1" t="n">
        <f aca="false">((L511*3)+(テーブル3[[#This Row],[航空]]/15)+(O511/8)+(Q511*0.1))*VLOOKUP(E511,Sheet4!$A$2:$E$15,4,0)/12</f>
        <v>53.5729166666667</v>
      </c>
      <c r="Y511" s="1" t="n">
        <f aca="false">(((20-N511)-1)^2)/2*VLOOKUP(E511,Sheet4!$A$2:$E$15,5,0)</f>
        <v>50</v>
      </c>
    </row>
    <row r="512" customFormat="false" ht="16.5" hidden="false" customHeight="false" outlineLevel="0" collapsed="false">
      <c r="A512" s="38" t="s">
        <v>575</v>
      </c>
      <c r="B512" s="41" t="s">
        <v>572</v>
      </c>
      <c r="D512" s="0" t="s">
        <v>27</v>
      </c>
      <c r="E512" s="18" t="s">
        <v>47</v>
      </c>
      <c r="F512" s="0" t="n">
        <v>8795</v>
      </c>
      <c r="G512" s="0" t="s">
        <v>48</v>
      </c>
      <c r="H512" s="0" t="n">
        <v>146</v>
      </c>
      <c r="I512" s="0" t="n">
        <v>452</v>
      </c>
      <c r="J512" s="0" t="n">
        <v>0</v>
      </c>
      <c r="K512" s="0" t="n">
        <v>37</v>
      </c>
      <c r="L512" s="0" t="n">
        <v>261</v>
      </c>
      <c r="M512" s="0" t="n">
        <v>0</v>
      </c>
      <c r="N512" s="0" t="n">
        <v>15</v>
      </c>
      <c r="O512" s="0" t="n">
        <v>0</v>
      </c>
      <c r="P512" s="0" t="n">
        <v>28</v>
      </c>
      <c r="Q512" s="0" t="n">
        <v>46</v>
      </c>
      <c r="R512" s="11" t="n">
        <f aca="false">MAX(テーブル3[[#This Row],[火力]],(テーブル3[[#This Row],[雷装]]/2),テーブル3[[#This Row],[航空]])</f>
        <v>452</v>
      </c>
      <c r="S512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0</v>
      </c>
      <c r="T512" s="12" t="n">
        <f aca="false">IF(AND(テーブル3[[#This Row],[主火力]]=テーブル3[[#This Row],[火力]],テーブル3[[#This Row],[艦種]]="駆逐"),テーブル3[[#This Row],[主火力]]*1.5,テーブル3[[#This Row],[主火力]])</f>
        <v>452</v>
      </c>
      <c r="U512" s="12" t="n">
        <f aca="false">IF(AND(テーブル3[[#This Row],[艦種]]="駆逐",テーブル3[[#This Row],[副火力]]=テーブル3[[#This Row],[火力]]),テーブル3[[#This Row],[副火力]]*1.5,テーブル3[[#This Row],[副火力]])</f>
        <v>0</v>
      </c>
      <c r="V512" s="1" t="n">
        <f aca="false">((テーブル3[[#This Row],[主火力補正]]*4)+(テーブル3[[#This Row],[副火力補正]]*0.5))*((H512/3))/1000*VLOOKUP(E512,Sheet4!$A$2:$E$15,2,0)</f>
        <v>87.9893333333333</v>
      </c>
      <c r="W512" s="1" t="n">
        <f aca="false">(F512/IF(テーブル3[[#This Row],[装甲]]="軽",280,IF(テーブル3[[#This Row],[装甲]]="中",250,220)))*((テーブル3[[#This Row],[対空]]/400)+(K512*1.8)+(テーブル3[[#This Row],[速力]])+(Q512*0.1))*VLOOKUP(E512,Sheet4!$A$2:$E$15,3,0)/IF(OR(テーブル3[[#This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79.8366125</v>
      </c>
      <c r="X512" s="1" t="n">
        <f aca="false">((L512*3)+(テーブル3[[#This Row],[航空]]/15)+(O512/8)+(Q512*0.1))*VLOOKUP(E512,Sheet4!$A$2:$E$15,4,0)/12</f>
        <v>65.6333333333333</v>
      </c>
      <c r="Y512" s="1" t="n">
        <f aca="false">(((20-N512)-1)^2)/2*VLOOKUP(E512,Sheet4!$A$2:$E$15,5,0)</f>
        <v>8</v>
      </c>
    </row>
    <row r="513" customFormat="false" ht="16.5" hidden="false" customHeight="false" outlineLevel="0" collapsed="false">
      <c r="A513" s="38" t="s">
        <v>576</v>
      </c>
      <c r="B513" s="41" t="s">
        <v>572</v>
      </c>
      <c r="D513" s="0" t="s">
        <v>27</v>
      </c>
      <c r="E513" s="14" t="s">
        <v>32</v>
      </c>
      <c r="F513" s="0" t="n">
        <v>2798</v>
      </c>
      <c r="G513" s="0" t="s">
        <v>33</v>
      </c>
      <c r="H513" s="0" t="n">
        <v>216</v>
      </c>
      <c r="I513" s="0" t="n">
        <v>189</v>
      </c>
      <c r="J513" s="0" t="n">
        <v>295</v>
      </c>
      <c r="K513" s="0" t="n">
        <v>189</v>
      </c>
      <c r="L513" s="0" t="n">
        <v>186</v>
      </c>
      <c r="M513" s="0" t="n">
        <v>0</v>
      </c>
      <c r="N513" s="0" t="n">
        <v>10</v>
      </c>
      <c r="O513" s="0" t="n">
        <v>219</v>
      </c>
      <c r="P513" s="0" t="n">
        <v>51</v>
      </c>
      <c r="Q513" s="0" t="n">
        <v>86</v>
      </c>
      <c r="R513" s="11" t="n">
        <f aca="false">MAX(テーブル3[[#This Row],[火力]],(テーブル3[[#This Row],[雷装]]/2),テーブル3[[#This Row],[航空]])</f>
        <v>189</v>
      </c>
      <c r="S513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295</v>
      </c>
      <c r="T513" s="12" t="n">
        <f aca="false">IF(AND(テーブル3[[#This Row],[主火力]]=テーブル3[[#This Row],[火力]],テーブル3[[#This Row],[艦種]]="駆逐"),テーブル3[[#This Row],[主火力]]*1.5,テーブル3[[#This Row],[主火力]])</f>
        <v>283.5</v>
      </c>
      <c r="U513" s="12" t="n">
        <f aca="false">IF(AND(テーブル3[[#This Row],[艦種]]="駆逐",テーブル3[[#This Row],[副火力]]=テーブル3[[#This Row],[火力]]),テーブル3[[#This Row],[副火力]]*1.5,テーブル3[[#This Row],[副火力]])</f>
        <v>295</v>
      </c>
      <c r="V513" s="1" t="n">
        <f aca="false">((テーブル3[[#This Row],[主火力補正]]*4)+(テーブル3[[#This Row],[副火力補正]]*0.5))*((H513/3))/1000*VLOOKUP(E513,Sheet4!$A$2:$E$15,2,0)</f>
        <v>92.268</v>
      </c>
      <c r="W513" s="1" t="n">
        <f aca="false">(F513/IF(テーブル3[[#This Row],[装甲]]="軽",280,IF(テーブル3[[#This Row],[装甲]]="中",250,220)))*((テーブル3[[#This Row],[対空]]/400)+(K513*1.8)+(テーブル3[[#This Row],[速力]])+(Q513*0.1))*VLOOKUP(E513,Sheet4!$A$2:$E$15,3,0)/IF(OR(テーブル3[[#This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99.9947741071428</v>
      </c>
      <c r="X513" s="1" t="n">
        <f aca="false">((L513*3)+(テーブル3[[#This Row],[航空]]/15)+(O513/8)+(Q513*0.1))*VLOOKUP(E513,Sheet4!$A$2:$E$15,4,0)/12</f>
        <v>49.4979166666667</v>
      </c>
      <c r="Y513" s="1" t="n">
        <f aca="false">(((20-N513)-1)^2)/2*VLOOKUP(E513,Sheet4!$A$2:$E$15,5,0)</f>
        <v>40.5</v>
      </c>
    </row>
    <row r="514" customFormat="false" ht="16.5" hidden="false" customHeight="false" outlineLevel="0" collapsed="false">
      <c r="A514" s="38" t="s">
        <v>577</v>
      </c>
      <c r="B514" s="41" t="s">
        <v>572</v>
      </c>
      <c r="D514" s="0" t="s">
        <v>27</v>
      </c>
      <c r="E514" s="14" t="s">
        <v>32</v>
      </c>
      <c r="F514" s="0" t="n">
        <v>2798</v>
      </c>
      <c r="G514" s="0" t="s">
        <v>33</v>
      </c>
      <c r="H514" s="0" t="n">
        <v>216</v>
      </c>
      <c r="I514" s="0" t="n">
        <v>189</v>
      </c>
      <c r="J514" s="0" t="n">
        <v>295</v>
      </c>
      <c r="K514" s="0" t="n">
        <v>189</v>
      </c>
      <c r="L514" s="0" t="n">
        <v>186</v>
      </c>
      <c r="M514" s="0" t="n">
        <v>0</v>
      </c>
      <c r="N514" s="0" t="n">
        <v>10</v>
      </c>
      <c r="O514" s="0" t="n">
        <v>219</v>
      </c>
      <c r="P514" s="0" t="n">
        <v>51</v>
      </c>
      <c r="Q514" s="0" t="n">
        <v>86</v>
      </c>
      <c r="R514" s="11" t="n">
        <f aca="false">MAX(テーブル3[[#This Row],[火力]],(テーブル3[[#This Row],[雷装]]/2),テーブル3[[#This Row],[航空]])</f>
        <v>189</v>
      </c>
      <c r="S514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295</v>
      </c>
      <c r="T514" s="12" t="n">
        <f aca="false">IF(AND(テーブル3[[#This Row],[主火力]]=テーブル3[[#This Row],[火力]],テーブル3[[#This Row],[艦種]]="駆逐"),テーブル3[[#This Row],[主火力]]*1.5,テーブル3[[#This Row],[主火力]])</f>
        <v>283.5</v>
      </c>
      <c r="U514" s="12" t="n">
        <f aca="false">IF(AND(テーブル3[[#This Row],[艦種]]="駆逐",テーブル3[[#This Row],[副火力]]=テーブル3[[#This Row],[火力]]),テーブル3[[#This Row],[副火力]]*1.5,テーブル3[[#This Row],[副火力]])</f>
        <v>295</v>
      </c>
      <c r="V514" s="1" t="n">
        <f aca="false">((テーブル3[[#This Row],[主火力補正]]*4)+(テーブル3[[#This Row],[副火力補正]]*0.5))*((H514/3))/1000*VLOOKUP(E514,Sheet4!$A$2:$E$15,2,0)</f>
        <v>92.268</v>
      </c>
      <c r="W514" s="1" t="n">
        <f aca="false">(F514/IF(テーブル3[[#This Row],[装甲]]="軽",280,IF(テーブル3[[#This Row],[装甲]]="中",250,220)))*((テーブル3[[#This Row],[対空]]/400)+(K514*1.8)+(テーブル3[[#This Row],[速力]])+(Q514*0.1))*VLOOKUP(E514,Sheet4!$A$2:$E$15,3,0)/IF(OR(テーブル3[[#This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99.9947741071428</v>
      </c>
      <c r="X514" s="1" t="n">
        <f aca="false">((L514*3)+(テーブル3[[#This Row],[航空]]/15)+(O514/8)+(Q514*0.1))*VLOOKUP(E514,Sheet4!$A$2:$E$15,4,0)/12</f>
        <v>49.4979166666667</v>
      </c>
      <c r="Y514" s="1" t="n">
        <f aca="false">(((20-N514)-1)^2)/2*VLOOKUP(E514,Sheet4!$A$2:$E$15,5,0)</f>
        <v>40.5</v>
      </c>
    </row>
    <row r="515" customFormat="false" ht="16.5" hidden="false" customHeight="false" outlineLevel="0" collapsed="false">
      <c r="A515" s="38" t="s">
        <v>578</v>
      </c>
      <c r="B515" s="41" t="s">
        <v>572</v>
      </c>
      <c r="D515" s="0" t="s">
        <v>27</v>
      </c>
      <c r="E515" s="21" t="s">
        <v>52</v>
      </c>
      <c r="F515" s="0" t="n">
        <v>4598</v>
      </c>
      <c r="G515" s="0" t="s">
        <v>33</v>
      </c>
      <c r="H515" s="0" t="n">
        <v>206</v>
      </c>
      <c r="I515" s="0" t="n">
        <v>181</v>
      </c>
      <c r="J515" s="0" t="n">
        <v>0</v>
      </c>
      <c r="K515" s="0" t="n">
        <v>98</v>
      </c>
      <c r="L515" s="0" t="n">
        <v>352</v>
      </c>
      <c r="M515" s="0" t="n">
        <v>0</v>
      </c>
      <c r="N515" s="0" t="n">
        <v>11</v>
      </c>
      <c r="O515" s="0" t="n">
        <v>156</v>
      </c>
      <c r="P515" s="0" t="n">
        <v>34</v>
      </c>
      <c r="Q515" s="0" t="n">
        <v>68</v>
      </c>
      <c r="R515" s="11" t="n">
        <f aca="false">MAX(テーブル3[[#This Row],[火力]],(テーブル3[[#This Row],[雷装]]/2),テーブル3[[#This Row],[航空]])</f>
        <v>181</v>
      </c>
      <c r="S515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90.5</v>
      </c>
      <c r="T515" s="12" t="n">
        <f aca="false">IF(AND(テーブル3[[#This Row],[主火力]]=テーブル3[[#This Row],[火力]],テーブル3[[#This Row],[艦種]]="駆逐"),テーブル3[[#This Row],[主火力]]*1.5,テーブル3[[#This Row],[主火力]])</f>
        <v>181</v>
      </c>
      <c r="U515" s="12" t="n">
        <f aca="false">IF(AND(テーブル3[[#This Row],[艦種]]="駆逐",テーブル3[[#This Row],[副火力]]=テーブル3[[#This Row],[火力]]),テーブル3[[#This Row],[副火力]]*1.5,テーブル3[[#This Row],[副火力]])</f>
        <v>90.5</v>
      </c>
      <c r="V515" s="1" t="n">
        <f aca="false">((テーブル3[[#This Row],[主火力補正]]*4)+(テーブル3[[#This Row],[副火力補正]]*0.5))*((H515/3))/1000*VLOOKUP(E515,Sheet4!$A$2:$E$15,2,0)</f>
        <v>52.8218333333333</v>
      </c>
      <c r="W515" s="1" t="n">
        <f aca="false">(F515/IF(テーブル3[[#This Row],[装甲]]="軽",280,IF(テーブル3[[#This Row],[装甲]]="中",250,220)))*((テーブル3[[#This Row],[対空]]/400)+(K515*1.8)+(テーブル3[[#This Row],[速力]])+(Q515*0.1))*VLOOKUP(E515,Sheet4!$A$2:$E$15,3,0)/IF(OR(テーブル3[[#This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89.5296285714286</v>
      </c>
      <c r="X515" s="1" t="n">
        <f aca="false">((L515*3)+(テーブル3[[#This Row],[航空]]/15)+(O515/8)+(Q515*0.1))*VLOOKUP(E515,Sheet4!$A$2:$E$15,4,0)/12</f>
        <v>90.1916666666667</v>
      </c>
      <c r="Y515" s="1" t="n">
        <f aca="false">(((20-N515)-1)^2)/2*VLOOKUP(E515,Sheet4!$A$2:$E$15,5,0)</f>
        <v>32</v>
      </c>
    </row>
    <row r="516" customFormat="false" ht="16.5" hidden="false" customHeight="false" outlineLevel="0" collapsed="false">
      <c r="A516" s="38" t="s">
        <v>579</v>
      </c>
      <c r="B516" s="41" t="s">
        <v>572</v>
      </c>
      <c r="D516" s="0" t="s">
        <v>31</v>
      </c>
      <c r="E516" s="21" t="s">
        <v>52</v>
      </c>
      <c r="F516" s="0" t="n">
        <v>3233</v>
      </c>
      <c r="G516" s="0" t="s">
        <v>29</v>
      </c>
      <c r="H516" s="0" t="n">
        <v>146</v>
      </c>
      <c r="I516" s="0" t="n">
        <v>87</v>
      </c>
      <c r="J516" s="0" t="n">
        <v>150</v>
      </c>
      <c r="K516" s="0" t="n">
        <v>92</v>
      </c>
      <c r="L516" s="0" t="n">
        <v>154</v>
      </c>
      <c r="M516" s="0" t="n">
        <v>0</v>
      </c>
      <c r="N516" s="0" t="n">
        <v>10</v>
      </c>
      <c r="O516" s="0" t="n">
        <v>58</v>
      </c>
      <c r="P516" s="0" t="n">
        <v>23</v>
      </c>
      <c r="Q516" s="0" t="n">
        <v>88</v>
      </c>
      <c r="R516" s="11" t="n">
        <f aca="false">MAX(テーブル3[[#This Row],[火力]],(テーブル3[[#This Row],[雷装]]/2),テーブル3[[#This Row],[航空]])</f>
        <v>87</v>
      </c>
      <c r="S516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150</v>
      </c>
      <c r="T516" s="12" t="n">
        <f aca="false">IF(AND(テーブル3[[#This Row],[主火力]]=テーブル3[[#This Row],[火力]],テーブル3[[#This Row],[艦種]]="駆逐"),テーブル3[[#This Row],[主火力]]*1.5,テーブル3[[#This Row],[主火力]])</f>
        <v>87</v>
      </c>
      <c r="U516" s="12" t="n">
        <f aca="false">IF(AND(テーブル3[[#This Row],[艦種]]="駆逐",テーブル3[[#This Row],[副火力]]=テーブル3[[#This Row],[火力]]),テーブル3[[#This Row],[副火力]]*1.5,テーブル3[[#This Row],[副火力]])</f>
        <v>150</v>
      </c>
      <c r="V516" s="1" t="n">
        <f aca="false">((テーブル3[[#This Row],[主火力補正]]*4)+(テーブル3[[#This Row],[副火力補正]]*0.5))*((H516/3))/1000*VLOOKUP(E516,Sheet4!$A$2:$E$15,2,0)</f>
        <v>20.586</v>
      </c>
      <c r="W516" s="1" t="n">
        <f aca="false">(F516/IF(テーブル3[[#This Row],[装甲]]="軽",280,IF(テーブル3[[#This Row],[装甲]]="中",250,220)))*((テーブル3[[#This Row],[対空]]/400)+(K516*1.8)+(テーブル3[[#This Row],[速力]])+(Q516*0.1))*VLOOKUP(E516,Sheet4!$A$2:$E$15,3,0)/IF(OR(テーブル3[[#This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63.9438905</v>
      </c>
      <c r="X516" s="1" t="n">
        <f aca="false">((L516*3)+(テーブル3[[#This Row],[航空]]/15)+(O516/8)+(Q516*0.1))*VLOOKUP(E516,Sheet4!$A$2:$E$15,4,0)/12</f>
        <v>39.8375</v>
      </c>
      <c r="Y516" s="1" t="n">
        <f aca="false">(((20-N516)-1)^2)/2*VLOOKUP(E516,Sheet4!$A$2:$E$15,5,0)</f>
        <v>40.5</v>
      </c>
    </row>
    <row r="517" customFormat="false" ht="16.5" hidden="false" customHeight="false" outlineLevel="0" collapsed="false">
      <c r="A517" s="38" t="s">
        <v>580</v>
      </c>
      <c r="B517" s="41" t="s">
        <v>572</v>
      </c>
      <c r="D517" s="0" t="s">
        <v>31</v>
      </c>
      <c r="E517" s="14" t="s">
        <v>32</v>
      </c>
      <c r="F517" s="0" t="n">
        <v>2611</v>
      </c>
      <c r="G517" s="0" t="s">
        <v>33</v>
      </c>
      <c r="H517" s="0" t="n">
        <v>201</v>
      </c>
      <c r="I517" s="0" t="n">
        <v>145</v>
      </c>
      <c r="J517" s="0" t="n">
        <v>228</v>
      </c>
      <c r="K517" s="0" t="n">
        <v>176</v>
      </c>
      <c r="L517" s="0" t="n">
        <v>172</v>
      </c>
      <c r="M517" s="0" t="n">
        <v>0</v>
      </c>
      <c r="N517" s="0" t="n">
        <v>9</v>
      </c>
      <c r="O517" s="0" t="n">
        <v>202</v>
      </c>
      <c r="P517" s="0" t="n">
        <v>48</v>
      </c>
      <c r="Q517" s="0" t="n">
        <v>58</v>
      </c>
      <c r="R517" s="11" t="n">
        <f aca="false">MAX(テーブル3[[#This Row],[火力]],(テーブル3[[#This Row],[雷装]]/2),テーブル3[[#This Row],[航空]])</f>
        <v>145</v>
      </c>
      <c r="S517" s="11" t="n">
        <f aca="false">IF(AND(OR(テーブル3[[#This Row],[艦種]]="重巡",テーブル3[[#This Row],[艦種]]="軽巡"),テーブル3[[#This Row],[雷装]]=0),テーブル3[[#This Row],[火力]]/2,IF(テーブル3[[#This Row],[火力]]=テーブル3[[#This Row],[主火力]],MAX(テーブル3[[#This Row],[雷装]],テーブル3[[#This Row],[航空]]),IF(OR(テーブル3[[#This Row],[雷装]]=テーブル3[[#This Row],[主火力]],テーブル3[[#This Row],[雷装]]/2=テーブル3[[#This Row],[主火力]]),MAX(テーブル3[[#This Row],[火力]],テーブル3[[#This Row],[航空]]),MAX(テーブル3[[#This Row],[火力]],テーブル3[[#This Row],[雷装]]))))</f>
        <v>228</v>
      </c>
      <c r="T517" s="12" t="n">
        <f aca="false">IF(AND(テーブル3[[#This Row],[主火力]]=テーブル3[[#This Row],[火力]],テーブル3[[#This Row],[艦種]]="駆逐"),テーブル3[[#This Row],[主火力]]*1.5,テーブル3[[#This Row],[主火力]])</f>
        <v>217.5</v>
      </c>
      <c r="U517" s="12" t="n">
        <f aca="false">IF(AND(テーブル3[[#This Row],[艦種]]="駆逐",テーブル3[[#This Row],[副火力]]=テーブル3[[#This Row],[火力]]),テーブル3[[#This Row],[副火力]]*1.5,テーブル3[[#This Row],[副火力]])</f>
        <v>228</v>
      </c>
      <c r="V517" s="1" t="n">
        <f aca="false">((テーブル3[[#This Row],[主火力補正]]*4)+(テーブル3[[#This Row],[副火力補正]]*0.5))*((H517/3))/1000*VLOOKUP(E517,Sheet4!$A$2:$E$15,2,0)</f>
        <v>65.928</v>
      </c>
      <c r="W517" s="1" t="n">
        <f aca="false">(F517/IF(テーブル3[[#This Row],[装甲]]="軽",280,IF(テーブル3[[#This Row],[装甲]]="中",250,220)))*((テーブル3[[#This Row],[対空]]/400)+(K517*1.8)+(テーブル3[[#This Row],[速力]])+(Q517*0.1))*VLOOKUP(E517,Sheet4!$A$2:$E$15,3,0)/IF(OR(テーブル3[[#This Row],[艦種]]="空母",テーブル3[[#This Row],[艦種]]="軽空母",テーブル3[[#This Row],[艦種]]="戦艦",テーブル3[[#This Row],[艦種]]="巡洋戦艦",テーブル3[[#This Row],[艦種]]="航空戦艦",テーブル3[[#This Row],[艦種]]="砲艦",テーブル3[[#This Row],[艦種]]="工作艦"),50,40)</f>
        <v>86.49636875</v>
      </c>
      <c r="X517" s="1" t="n">
        <f aca="false">((L517*3)+(テーブル3[[#This Row],[航空]]/15)+(O517/8)+(Q517*0.1))*VLOOKUP(E517,Sheet4!$A$2:$E$15,4,0)/12</f>
        <v>45.5875</v>
      </c>
      <c r="Y517" s="1" t="n">
        <f aca="false">(((20-N517)-1)^2)/2*VLOOKUP(E517,Sheet4!$A$2:$E$15,5,0)</f>
        <v>50</v>
      </c>
    </row>
  </sheetData>
  <hyperlinks>
    <hyperlink ref="A2" r:id="rId1" display="ときのそら"/>
    <hyperlink ref="A3" r:id="rId2" display="夏色まつり"/>
    <hyperlink ref="A4" r:id="rId3" display="紫咲シオン"/>
    <hyperlink ref="A5" r:id="rId4" display="大神ミオ"/>
    <hyperlink ref="A6" r:id="rId5" display="白上フブキ"/>
    <hyperlink ref="A7" r:id="rId6" display="百鬼あやめ"/>
    <hyperlink ref="A8" r:id="rId7" display="湊あくあ"/>
    <hyperlink ref="A9" r:id="rId8" display="キズナアイ"/>
    <hyperlink ref="A10" r:id="rId9" display="キズナアイ・アニバーサリー"/>
    <hyperlink ref="A11" r:id="rId10" display="キズナアイ・エレガント"/>
    <hyperlink ref="A12" r:id="rId11" display="キズナアイ・スーパーゲーマー"/>
    <hyperlink ref="A13" r:id="rId12" display="エミール・ベルタン改"/>
    <hyperlink ref="A14" r:id="rId13" display="フォルバン改"/>
    <hyperlink ref="A15" r:id="rId14" display="エミール・ベルタン"/>
    <hyperlink ref="A16" r:id="rId15" display="サン・ルイ"/>
    <hyperlink ref="A17" r:id="rId16" display="ジャンヌ・ダルク"/>
    <hyperlink ref="A18" r:id="rId17" display="シャンパーニュ"/>
    <hyperlink ref="A19" r:id="rId18" display="シュルクーフ"/>
    <hyperlink ref="A20" r:id="rId19" display="フォルバン"/>
    <hyperlink ref="A21" r:id="rId20" display="ベアルン"/>
    <hyperlink ref="A22" r:id="rId21" display="ル・テメレール"/>
    <hyperlink ref="A23" r:id="rId22" display="ル・トリオンファン"/>
    <hyperlink ref="A24" r:id="rId23" display="ルピニャート"/>
    <hyperlink ref="A25" r:id="rId24" display="ル・マルス改"/>
    <hyperlink ref="A26" r:id="rId25" display="アルジェリー"/>
    <hyperlink ref="A27" r:id="rId26" display="ヴォークラン"/>
    <hyperlink ref="A28" r:id="rId27" display="ガスコーニュ"/>
    <hyperlink ref="A29" r:id="rId28" display="ガスコーニュ（μ）"/>
    <hyperlink ref="A30" r:id="rId29" display="ジャン・バール"/>
    <hyperlink ref="A31" r:id="rId30" display="タルテュ"/>
    <hyperlink ref="A32" r:id="rId31" display="ダンケルク"/>
    <hyperlink ref="A33" r:id="rId32" display="ラ・ガリソニエール"/>
    <hyperlink ref="A34" r:id="rId33" display="リシュリュー"/>
    <hyperlink ref="A35" r:id="rId34" display="ル・マラン"/>
    <hyperlink ref="A36" r:id="rId35" display="ル・マラン(μ)"/>
    <hyperlink ref="A37" r:id="rId36" display="ル・マルス"/>
    <hyperlink ref="A38" r:id="rId37" display="ウルゥル"/>
    <hyperlink ref="A39" r:id="rId38" display="クオン"/>
    <hyperlink ref="A40" r:id="rId39" display="サラァナ"/>
    <hyperlink ref="A41" r:id="rId40" display="ネコネ"/>
    <hyperlink ref="A42" r:id="rId41" display="フミルィル"/>
    <hyperlink ref="A43" r:id="rId42" display="ルルティエ"/>
    <hyperlink ref="A44" r:id="rId43" display="カラビニエーレ"/>
    <hyperlink ref="A45" r:id="rId44" display="コンテ・ディ・カブール"/>
    <hyperlink ref="A46" r:id="rId45" display="ザラ"/>
    <hyperlink ref="A47" r:id="rId46" display="ジュリオ・チェザーレ"/>
    <hyperlink ref="A48" r:id="rId47" display="トレント"/>
    <hyperlink ref="A49" r:id="rId48" display="リットリオ"/>
    <hyperlink ref="A50" r:id="rId49" display="特装型ブリMKIII"/>
    <hyperlink ref="A51" r:id="rId50" display="グリーンハート"/>
    <hyperlink ref="A52" r:id="rId51" display="ネプテューヌ"/>
    <hyperlink ref="A53" r:id="rId52" display="ノワール"/>
    <hyperlink ref="A54" r:id="rId53" display="パープルハート"/>
    <hyperlink ref="A55" r:id="rId54" display="ブラックハート"/>
    <hyperlink ref="A56" r:id="rId55" display="ブラン"/>
    <hyperlink ref="A57" r:id="rId56" display="ベール"/>
    <hyperlink ref="A58" r:id="rId57" display="ホワイトハート"/>
    <hyperlink ref="A59" r:id="rId58" display="オクラホマ改"/>
    <hyperlink ref="A60" r:id="rId59" display="ネバダ改"/>
    <hyperlink ref="A61" r:id="rId60" display="ポートランド改"/>
    <hyperlink ref="A62" r:id="rId61" display="サンディエゴ改"/>
    <hyperlink ref="A63" r:id="rId62" display="ボーグ改"/>
    <hyperlink ref="A64" r:id="rId63" display="ロング・アイランド改"/>
    <hyperlink ref="A65" r:id="rId64" display="レンジャー改"/>
    <hyperlink ref="A66" r:id="rId65" display="ラングレー改"/>
    <hyperlink ref="A67" r:id="rId66" display="サラトガ改"/>
    <hyperlink ref="A68" r:id="rId67" display="ニコラス改"/>
    <hyperlink ref="A69" r:id="rId68" display="ハムマン改"/>
    <hyperlink ref="A70" r:id="rId69" display="シムス改"/>
    <hyperlink ref="A71" r:id="rId70" display="ベイリー改"/>
    <hyperlink ref="A72" r:id="rId71" display="アルバコア"/>
    <hyperlink ref="A73" r:id="rId72" display="アルバコア(μ)"/>
    <hyperlink ref="A74" r:id="rId73" display="カヴァラ"/>
    <hyperlink ref="A75" r:id="rId74" display="デイス"/>
    <hyperlink ref="A76" r:id="rId75" display="ブルーギル"/>
    <hyperlink ref="A77" r:id="rId76" display="アラバマ"/>
    <hyperlink ref="A78" r:id="rId77" display="アリゾナ"/>
    <hyperlink ref="A79" r:id="rId78" display="ウェストバージニア"/>
    <hyperlink ref="A80" r:id="rId79" display="オクラホマ"/>
    <hyperlink ref="A81" r:id="rId80" display="カリフォルニア"/>
    <hyperlink ref="A82" r:id="rId81" display="コロラド"/>
    <hyperlink ref="A83" r:id="rId82" display="サウスダコタ"/>
    <hyperlink ref="A84" r:id="rId83" display="ジョージア"/>
    <hyperlink ref="A85" r:id="rId84" display="テネシー"/>
    <hyperlink ref="A86" r:id="rId85" display="ネバダ"/>
    <hyperlink ref="A87" r:id="rId86" display="ノースカロライナ"/>
    <hyperlink ref="A88" r:id="rId87" display="ペンシルベニア"/>
    <hyperlink ref="A89" r:id="rId88" display="マサチューセッツ"/>
    <hyperlink ref="A90" r:id="rId89" display="メリーランド"/>
    <hyperlink ref="A91" r:id="rId90" display="ワシントン"/>
    <hyperlink ref="A92" r:id="rId91" display="アストリア"/>
    <hyperlink ref="A93" r:id="rId92" display="インディアナポリス"/>
    <hyperlink ref="A94" r:id="rId93" display="ウィチタ"/>
    <hyperlink ref="A95" r:id="rId94" display="ヴィンセンス"/>
    <hyperlink ref="A96" r:id="rId95" display="クインシー"/>
    <hyperlink ref="A97" r:id="rId96" display="シカゴ"/>
    <hyperlink ref="A98" r:id="rId97" display="ソルトレイクシティ"/>
    <hyperlink ref="A99" r:id="rId98" display="ノーザンプトン"/>
    <hyperlink ref="A100" r:id="rId99" display="ヒューストン"/>
    <hyperlink ref="A101" r:id="rId100" display="ブレマートン"/>
    <hyperlink ref="A102" r:id="rId101" display="ペンサコーラ"/>
    <hyperlink ref="A103" r:id="rId102" display="ポートランド"/>
    <hyperlink ref="A104" r:id="rId103" display="ボルチモア"/>
    <hyperlink ref="A105" r:id="rId104" display="ボルチモア(μ)"/>
    <hyperlink ref="A106" r:id="rId105" display="ミネアポリス"/>
    <hyperlink ref="A107" r:id="rId106" display="ヴェスタル"/>
    <hyperlink ref="A108" r:id="rId107" display="アトランタ"/>
    <hyperlink ref="A109" r:id="rId108" display="ラフィー改"/>
    <hyperlink ref="A110" r:id="rId109" display="オマハ"/>
    <hyperlink ref="A111" r:id="rId110" display="クリーブランド"/>
    <hyperlink ref="A112" r:id="rId111" display="クリーブランド(μ)"/>
    <hyperlink ref="A113" r:id="rId112" display="クリーブランド（μ兵装）"/>
    <hyperlink ref="A114" r:id="rId113" display="コロンビア"/>
    <hyperlink ref="A115" r:id="rId114" display="コンコード"/>
    <hyperlink ref="A116" r:id="rId115" display="サンディエゴ"/>
    <hyperlink ref="A117" r:id="rId116" display="サンフアン"/>
    <hyperlink ref="A118" r:id="rId117" display="シアトル"/>
    <hyperlink ref="A119" r:id="rId118" display="ジュノー（軽巡）"/>
    <hyperlink ref="A120" r:id="rId119" display="セントルイス"/>
    <hyperlink ref="A121" r:id="rId120" display="デンバー"/>
    <hyperlink ref="A122" r:id="rId121" display="バーミンガム"/>
    <hyperlink ref="A123" r:id="rId122" display="ビロクシ"/>
    <hyperlink ref="A124" r:id="rId123" display="フェニックス"/>
    <hyperlink ref="A125" r:id="rId124" display="ブルックリン"/>
    <hyperlink ref="A126" r:id="rId125" display="ヘレナ"/>
    <hyperlink ref="A127" r:id="rId126" display="ホノルル"/>
    <hyperlink ref="A128" r:id="rId127" display="マーブルヘッド"/>
    <hyperlink ref="A129" r:id="rId128" display="メンフィス"/>
    <hyperlink ref="A130" r:id="rId129" display="モントピリア"/>
    <hyperlink ref="A131" r:id="rId130" display="リッチモンド"/>
    <hyperlink ref="A132" r:id="rId131" display="リトル・クリーブランド"/>
    <hyperlink ref="A133" r:id="rId132" display="リトル・サンディエゴ"/>
    <hyperlink ref="A134" r:id="rId133" display="リトル・ヘレナ"/>
    <hyperlink ref="A135" r:id="rId134" display="リノ"/>
    <hyperlink ref="A136" r:id="rId135" display="ローリー"/>
    <hyperlink ref="A137" r:id="rId136" display="インディペンデンス"/>
    <hyperlink ref="A138" r:id="rId137" display="カサブランカ"/>
    <hyperlink ref="A139" r:id="rId138" display="バターン"/>
    <hyperlink ref="A140" r:id="rId139" display="プリンストン"/>
    <hyperlink ref="A141" r:id="rId140" display="ボーグ"/>
    <hyperlink ref="A142" r:id="rId141" display="ラングレー"/>
    <hyperlink ref="A143" r:id="rId142" display="レンジャー"/>
    <hyperlink ref="A144" r:id="rId143" display="カッシン改"/>
    <hyperlink ref="A145" r:id="rId144" display="ロング・アイランド"/>
    <hyperlink ref="A146" r:id="rId145" display="ダウンズ改"/>
    <hyperlink ref="A147" r:id="rId146" display="イントレピッド"/>
    <hyperlink ref="A148" r:id="rId147" display="エセックス"/>
    <hyperlink ref="A149" r:id="rId148" display="エンタープライズ"/>
    <hyperlink ref="A150" r:id="rId149" display="サラトガ"/>
    <hyperlink ref="A151" r:id="rId150" display="シャングリラ"/>
    <hyperlink ref="A152" r:id="rId151" display="バンカー・ヒル"/>
    <hyperlink ref="A153" r:id="rId152" display="ホーネット"/>
    <hyperlink ref="A154" r:id="rId153" display="ヨークタウン"/>
    <hyperlink ref="A155" r:id="rId154" display="レキシントン"/>
    <hyperlink ref="A156" r:id="rId155" display="ワスプ"/>
    <hyperlink ref="A157" r:id="rId156" display="エールウィン"/>
    <hyperlink ref="A158" r:id="rId157" display="エルドリッジ"/>
    <hyperlink ref="A159" r:id="rId158" display="オーリック"/>
    <hyperlink ref="A160" r:id="rId159" display="カーク"/>
    <hyperlink ref="A161" r:id="rId160" display="カッシン"/>
    <hyperlink ref="A162" r:id="rId161" display="キンバリー"/>
    <hyperlink ref="A163" r:id="rId162" display="クーパー"/>
    <hyperlink ref="A164" r:id="rId163" display="グリッドレイ"/>
    <hyperlink ref="A165" r:id="rId164" display="クレイヴン"/>
    <hyperlink ref="A166" r:id="rId165" display="サッチャー"/>
    <hyperlink ref="A167" r:id="rId166" display="ジェンキンス"/>
    <hyperlink ref="A168" r:id="rId167" display="シムス"/>
    <hyperlink ref="A169" r:id="rId168" display="スタンリー"/>
    <hyperlink ref="A170" r:id="rId169" display="スペンス"/>
    <hyperlink ref="A171" r:id="rId170" display="スモーリー"/>
    <hyperlink ref="A172" r:id="rId171" display="ダウンズ"/>
    <hyperlink ref="A173" r:id="rId172" display="チャールズ・オースバーン"/>
    <hyperlink ref="A174" r:id="rId173" display="デューイ"/>
    <hyperlink ref="A175" r:id="rId174" display="ニコラス"/>
    <hyperlink ref="A176" r:id="rId175" display="バッチ"/>
    <hyperlink ref="A177" r:id="rId176" display="ハムマン"/>
    <hyperlink ref="A178" r:id="rId177" display="ハルゼー・パウエル"/>
    <hyperlink ref="A179" r:id="rId178" display="フート"/>
    <hyperlink ref="A180" r:id="rId179" display="ブッシュ"/>
    <hyperlink ref="A181" r:id="rId180" display="フレッチャー"/>
    <hyperlink ref="A182" r:id="rId181" display="ヘイゼルウッド"/>
    <hyperlink ref="A183" r:id="rId182" display="ベイリー"/>
    <hyperlink ref="A184" r:id="rId183" display="ベンソン"/>
    <hyperlink ref="A185" r:id="rId184" display="ホビー"/>
    <hyperlink ref="A186" r:id="rId185" display="マッコール"/>
    <hyperlink ref="A187" r:id="rId186" display="マラニー"/>
    <hyperlink ref="A188" r:id="rId187" display="モーリー"/>
    <hyperlink ref="A189" r:id="rId188" display="ラドフォード"/>
    <hyperlink ref="A190" r:id="rId189" display="ラフィー"/>
    <hyperlink ref="A191" r:id="rId190" display="ウォースパイト改"/>
    <hyperlink ref="A192" r:id="rId191" display="ロンドン改"/>
    <hyperlink ref="A193" r:id="rId192" display="エクセター改"/>
    <hyperlink ref="A194" r:id="rId193" display="ヨーク改"/>
    <hyperlink ref="A195" r:id="rId194" display="サフォーク改"/>
    <hyperlink ref="A196" r:id="rId195" display="リアンダー改"/>
    <hyperlink ref="A197" r:id="rId196" display="ニューカッスル改"/>
    <hyperlink ref="A198" r:id="rId197" display="エイジャックス改"/>
    <hyperlink ref="A199" r:id="rId198" display="アキリーズ改"/>
    <hyperlink ref="A200" r:id="rId199" display="アバークロンビー"/>
    <hyperlink ref="A201" r:id="rId200" display="エレバス"/>
    <hyperlink ref="A202" r:id="rId201" display="テラー"/>
    <hyperlink ref="A203" r:id="rId202" display="ヴァリアント"/>
    <hyperlink ref="A204" r:id="rId203" display="ウォースパイト"/>
    <hyperlink ref="A205" r:id="rId204" display="キング・ジョージ5世"/>
    <hyperlink ref="A206" r:id="rId205" display="クイーン・エリザベス"/>
    <hyperlink ref="A207" r:id="rId206" display="デューク・オブ・ヨーク"/>
    <hyperlink ref="A208" r:id="rId207" display="ネルソン"/>
    <hyperlink ref="A209" r:id="rId208" display="ハウ"/>
    <hyperlink ref="A210" r:id="rId209" display="プリンス・オブ・ウェールズ"/>
    <hyperlink ref="A211" r:id="rId210" display="モナーク"/>
    <hyperlink ref="A212" r:id="rId211" display="ロドニー"/>
    <hyperlink ref="A213" r:id="rId212" display="フッド"/>
    <hyperlink ref="A214" r:id="rId213" display="リトル・レナウン"/>
    <hyperlink ref="A215" r:id="rId214" display="レナウン"/>
    <hyperlink ref="A216" r:id="rId215" display="レパルス"/>
    <hyperlink ref="A217" r:id="rId216" display="エクセター"/>
    <hyperlink ref="A218" r:id="rId217" display="ケント"/>
    <hyperlink ref="A219" r:id="rId218" display="カーリュー改"/>
    <hyperlink ref="A220" r:id="rId219" display="キュラソー改"/>
    <hyperlink ref="A221" r:id="rId220" display="サセックス"/>
    <hyperlink ref="A222" r:id="rId221" display="サフォーク"/>
    <hyperlink ref="A223" r:id="rId222" display="シュロップシャー"/>
    <hyperlink ref="A224" r:id="rId223" display="チェシャー"/>
    <hyperlink ref="A225" r:id="rId224" display="ドーセットシャー"/>
    <hyperlink ref="A226" r:id="rId225" display="ドレイク"/>
    <hyperlink ref="A227" r:id="rId226" display="ノーフォーク"/>
    <hyperlink ref="A228" r:id="rId227" display="ヨーク"/>
    <hyperlink ref="A229" r:id="rId228" display="ハーミーズ改"/>
    <hyperlink ref="A230" r:id="rId229" display="ロンドン"/>
    <hyperlink ref="A231" r:id="rId230" display="アキリーズ"/>
    <hyperlink ref="A232" r:id="rId231" display="アリシューザ"/>
    <hyperlink ref="A233" r:id="rId232" display="エイジャックス"/>
    <hyperlink ref="A234" r:id="rId233" display="エディンバラ"/>
    <hyperlink ref="A235" r:id="rId234" display="オーロラ"/>
    <hyperlink ref="A236" r:id="rId235" display="カーリュー"/>
    <hyperlink ref="A237" r:id="rId236" display="ガラティア"/>
    <hyperlink ref="A238" r:id="rId237" display="キュラソー"/>
    <hyperlink ref="A239" r:id="rId238" display="グラスゴー"/>
    <hyperlink ref="A240" r:id="rId239" display="グロスター"/>
    <hyperlink ref="A241" r:id="rId240" display="サウサンプトン"/>
    <hyperlink ref="A242" r:id="rId241" display="シェフィールド"/>
    <hyperlink ref="A243" r:id="rId242" display="シェフィールド（μ兵装）"/>
    <hyperlink ref="A244" r:id="rId243" display="ジャマイカ"/>
    <hyperlink ref="A245" r:id="rId244" display="シリアス"/>
    <hyperlink ref="A246" r:id="rId245" display="スウィフトシュア"/>
    <hyperlink ref="A247" r:id="rId246" display="ダイドー"/>
    <hyperlink ref="A248" r:id="rId247" display="ダイドー(μ)"/>
    <hyperlink ref="A249" r:id="rId248" display="ニューカッスル"/>
    <hyperlink ref="A250" r:id="rId249" display="ネプチューン"/>
    <hyperlink ref="A251" r:id="rId250" display="ハーマイオニー"/>
    <hyperlink ref="A252" r:id="rId251" display="フィジー"/>
    <hyperlink ref="A253" r:id="rId252" display="ブラック・プリンス"/>
    <hyperlink ref="A254" r:id="rId253" display="ベルちゃん"/>
    <hyperlink ref="A255" r:id="rId254" display="ベルファスト"/>
    <hyperlink ref="A256" r:id="rId255" display="リアンダー"/>
    <hyperlink ref="A257" r:id="rId256" display="セントー"/>
    <hyperlink ref="A258" r:id="rId257" display="チェイサー"/>
    <hyperlink ref="A259" r:id="rId258" display="パーシュース"/>
    <hyperlink ref="A260" r:id="rId259" display="ハーミーズ"/>
    <hyperlink ref="A261" r:id="rId260" display="ユニコーン"/>
    <hyperlink ref="A262" r:id="rId261" display="アーク・ロイヤル"/>
    <hyperlink ref="A263" r:id="rId262" display="イーグル"/>
    <hyperlink ref="A264" r:id="rId263" display="イラストリアス"/>
    <hyperlink ref="A265" r:id="rId264" display="イラストリアス(μ)"/>
    <hyperlink ref="A266" r:id="rId265" display="ヴィクトリアス"/>
    <hyperlink ref="A267" r:id="rId266" display="グロリアス"/>
    <hyperlink ref="A268" r:id="rId267" display="フォーミダブル"/>
    <hyperlink ref="A269" r:id="rId268" display="リトル・イラストリアス"/>
    <hyperlink ref="A270" r:id="rId269" display="アーデント"/>
    <hyperlink ref="A271" r:id="rId270" display="アカスタ"/>
    <hyperlink ref="A272" r:id="rId271" display="アマゾン"/>
    <hyperlink ref="A273" r:id="rId272" display="イカルス"/>
    <hyperlink ref="A274" r:id="rId273" display="ヴァンパイア"/>
    <hyperlink ref="A275" r:id="rId274" display="エコー"/>
    <hyperlink ref="A276" r:id="rId275" display="エスキモー"/>
    <hyperlink ref="A277" r:id="rId276" display="クレセント"/>
    <hyperlink ref="A278" r:id="rId277" display="グレンヴィル"/>
    <hyperlink ref="A279" r:id="rId278" display="グローウォーム"/>
    <hyperlink ref="A280" r:id="rId279" display="コメット"/>
    <hyperlink ref="A281" r:id="rId280" display="シグニット"/>
    <hyperlink ref="A282" r:id="rId281" display="ジャージー"/>
    <hyperlink ref="A283" r:id="rId282" display="ジャベリン"/>
    <hyperlink ref="A284" r:id="rId283" display="ジュノー（駆逐）"/>
    <hyperlink ref="A285" r:id="rId284" display="ジュピター"/>
    <hyperlink ref="A286" r:id="rId285" display="フォーチュン改"/>
    <hyperlink ref="A287" r:id="rId286" display="ハーディ"/>
    <hyperlink ref="A288" r:id="rId287" display="ハンター"/>
    <hyperlink ref="A289" r:id="rId288" display="ビーグル"/>
    <hyperlink ref="A290" r:id="rId289" display="フォーチュン"/>
    <hyperlink ref="A291" r:id="rId290" display="フォックスハウンド"/>
    <hyperlink ref="A292" r:id="rId291" display="ブルドッグ"/>
    <hyperlink ref="A293" r:id="rId292" display="マスケティーア"/>
    <hyperlink ref="A294" r:id="rId293" display="マッチレス"/>
    <hyperlink ref="A295" r:id="rId294" display="フォックスハウンド改"/>
    <hyperlink ref="A296" r:id="rId295" display="ジャベリン改"/>
    <hyperlink ref="A297" r:id="rId296" display="シグニット改"/>
    <hyperlink ref="A298" r:id="rId297" display="コメット改"/>
    <hyperlink ref="A299" r:id="rId298" display="クレセント改"/>
    <hyperlink ref="A300" r:id="rId299" display="アカスタ改"/>
    <hyperlink ref="A301" r:id="rId300" display="アーデント改"/>
    <hyperlink ref="A302" r:id="rId301" display="吾妻"/>
    <hyperlink ref="A303" r:id="rId302" display="伊13"/>
    <hyperlink ref="A304" r:id="rId303" display="伊168"/>
    <hyperlink ref="A305" r:id="rId304" display="伊19"/>
    <hyperlink ref="A306" r:id="rId305" display="伊25"/>
    <hyperlink ref="A307" r:id="rId306" display="伊26"/>
    <hyperlink ref="A308" r:id="rId307" display="伊56"/>
    <hyperlink ref="A309" r:id="rId308" display="伊58"/>
    <hyperlink ref="A310" r:id="rId309" display="伊勢"/>
    <hyperlink ref="A311" r:id="rId310" display="加賀（戦艦）"/>
    <hyperlink ref="A312" r:id="rId311" display="三笠"/>
    <hyperlink ref="A313" r:id="rId312" display="山城"/>
    <hyperlink ref="A314" r:id="rId313" display="出雲"/>
    <hyperlink ref="A315" r:id="rId314" display="長門"/>
    <hyperlink ref="A316" r:id="rId315" display="土佐"/>
    <hyperlink ref="A317" r:id="rId316" display="日向"/>
    <hyperlink ref="A318" r:id="rId317" display="扶桑"/>
    <hyperlink ref="A319" r:id="rId318" display="陸奥"/>
    <hyperlink ref="A320" r:id="rId319" display="紀伊"/>
    <hyperlink ref="A321" r:id="rId320" display="駿河"/>
    <hyperlink ref="A322" r:id="rId321" display="金剛"/>
    <hyperlink ref="A323" r:id="rId322" display="榛名"/>
    <hyperlink ref="A324" r:id="rId323" display="天城"/>
    <hyperlink ref="A325" r:id="rId324" display="比叡"/>
    <hyperlink ref="A326" r:id="rId325" display="比叡ちゃん"/>
    <hyperlink ref="A327" r:id="rId326" display="霧島"/>
    <hyperlink ref="A328" r:id="rId327" display="愛宕"/>
    <hyperlink ref="A329" r:id="rId328" display="伊吹"/>
    <hyperlink ref="A330" r:id="rId329" display="衣笠"/>
    <hyperlink ref="A331" r:id="rId330" display="加古"/>
    <hyperlink ref="A332" r:id="rId331" display="古鷹"/>
    <hyperlink ref="A333" r:id="rId332" display="高雄"/>
    <hyperlink ref="A334" r:id="rId333" display="青葉"/>
    <hyperlink ref="A335" r:id="rId334" display="足柄"/>
    <hyperlink ref="A336" r:id="rId335" display="鳥海"/>
    <hyperlink ref="A337" r:id="rId336" display="最上改"/>
    <hyperlink ref="A338" r:id="rId337" display="那智"/>
    <hyperlink ref="A339" r:id="rId338" display="摩耶"/>
    <hyperlink ref="A340" r:id="rId339" display="妙高"/>
    <hyperlink ref="A341" r:id="rId340" display="鈴谷"/>
    <hyperlink ref="A342" r:id="rId341" display="熊野"/>
    <hyperlink ref="A343" r:id="rId342" display="明石"/>
    <hyperlink ref="A344" r:id="rId343" display="阿賀野"/>
    <hyperlink ref="A345" r:id="rId344" display="阿武隈"/>
    <hyperlink ref="A346" r:id="rId345" display="五十鈴"/>
    <hyperlink ref="A347" r:id="rId346" display="最上"/>
    <hyperlink ref="A348" r:id="rId347" display="三隈"/>
    <hyperlink ref="A349" r:id="rId348" display="神通"/>
    <hyperlink ref="A350" r:id="rId349" display="川内"/>
    <hyperlink ref="A351" r:id="rId350" display="長良"/>
    <hyperlink ref="A352" r:id="rId351" display="那珂"/>
    <hyperlink ref="A353" r:id="rId352" display="夕張"/>
    <hyperlink ref="A354" r:id="rId353" display="鬼怒"/>
    <hyperlink ref="A355" r:id="rId354" display="能代"/>
    <hyperlink ref="A356" r:id="rId355" display="祥鳳"/>
    <hyperlink ref="A357" r:id="rId356" display="隼鷹"/>
    <hyperlink ref="A358" r:id="rId357" display="飛鷹"/>
    <hyperlink ref="A359" r:id="rId358" display="鳳翔"/>
    <hyperlink ref="A360" r:id="rId359" display="龍驤"/>
    <hyperlink ref="A361" r:id="rId360" display="千歳"/>
    <hyperlink ref="A362" r:id="rId361" display="千代田"/>
    <hyperlink ref="A363" r:id="rId362" display="龍鳳"/>
    <hyperlink ref="A364" r:id="rId363" display="加賀（空母）"/>
    <hyperlink ref="A365" r:id="rId364" display="瑞鶴"/>
    <hyperlink ref="A366" r:id="rId365" display="赤城"/>
    <hyperlink ref="A367" r:id="rId366" display="赤城（μ兵装）"/>
    <hyperlink ref="A368" r:id="rId367" display="赤城ちゃん"/>
    <hyperlink ref="A369" r:id="rId368" display="古鷹改"/>
    <hyperlink ref="A370" r:id="rId369" display="加古改"/>
    <hyperlink ref="A371" r:id="rId370" display="蒼龍"/>
    <hyperlink ref="A372" r:id="rId371" display="大鳳"/>
    <hyperlink ref="A373" r:id="rId372" display="飛龍"/>
    <hyperlink ref="A374" r:id="rId373" display="翔鶴"/>
    <hyperlink ref="A375" r:id="rId374" display="信濃"/>
    <hyperlink ref="A376" r:id="rId375" display="赤城(μ)"/>
    <hyperlink ref="A377" r:id="rId376" display="大鳳(μ)"/>
    <hyperlink ref="A378" r:id="rId377" display="伊勢改"/>
    <hyperlink ref="A379" r:id="rId378" display="日向改"/>
    <hyperlink ref="A380" r:id="rId379" display="山城改"/>
    <hyperlink ref="A381" r:id="rId380" display="扶桑改"/>
    <hyperlink ref="A382" r:id="rId381" display="綾波"/>
    <hyperlink ref="A383" r:id="rId382" display="磯風"/>
    <hyperlink ref="A384" r:id="rId383" display="卯月"/>
    <hyperlink ref="A385" r:id="rId384" display="浦風"/>
    <hyperlink ref="A386" r:id="rId385" display="花月"/>
    <hyperlink ref="A387" r:id="rId386" display="巻波"/>
    <hyperlink ref="A388" r:id="rId387" display="旗風"/>
    <hyperlink ref="A389" r:id="rId388" display="暁"/>
    <hyperlink ref="A390" r:id="rId389" display="江風"/>
    <hyperlink ref="A391" r:id="rId390" display="荒潮"/>
    <hyperlink ref="A392" r:id="rId391" display="黒潮"/>
    <hyperlink ref="A393" r:id="rId392" display="三日月"/>
    <hyperlink ref="A394" r:id="rId393" display="時雨"/>
    <hyperlink ref="A395" r:id="rId394" display="若葉"/>
    <hyperlink ref="A396" r:id="rId395" display="春月"/>
    <hyperlink ref="A397" r:id="rId396" display="初春"/>
    <hyperlink ref="A398" r:id="rId397" display="初霜"/>
    <hyperlink ref="A399" r:id="rId398" display="宵月"/>
    <hyperlink ref="A400" r:id="rId399" display="松風"/>
    <hyperlink ref="A401" r:id="rId400" display="新月"/>
    <hyperlink ref="A402" r:id="rId401" display="神風"/>
    <hyperlink ref="A403" r:id="rId402" display="親潮"/>
    <hyperlink ref="A404" r:id="rId403" display="吹雪"/>
    <hyperlink ref="A405" r:id="rId404" display="水無月"/>
    <hyperlink ref="A406" r:id="rId405" display="清波"/>
    <hyperlink ref="A407" r:id="rId406" display="雪風"/>
    <hyperlink ref="A408" r:id="rId407" display="大潮"/>
    <hyperlink ref="A409" r:id="rId408" display="谷風"/>
    <hyperlink ref="A410" r:id="rId409" display="朝潮"/>
    <hyperlink ref="A411" r:id="rId410" display="長月"/>
    <hyperlink ref="A412" r:id="rId411" display="長波"/>
    <hyperlink ref="A413" r:id="rId412" display="電"/>
    <hyperlink ref="A414" r:id="rId413" display="如月"/>
    <hyperlink ref="A415" r:id="rId414" display="白露"/>
    <hyperlink ref="A416" r:id="rId415" display="浜風"/>
    <hyperlink ref="A417" r:id="rId416" display="不知火"/>
    <hyperlink ref="A418" r:id="rId417" display="文月"/>
    <hyperlink ref="A419" r:id="rId418" display="北風"/>
    <hyperlink ref="A420" r:id="rId419" display="睦月"/>
    <hyperlink ref="A421" r:id="rId420" display="満潮"/>
    <hyperlink ref="A422" r:id="rId421" display="野分"/>
    <hyperlink ref="A423" r:id="rId422" display="有明"/>
    <hyperlink ref="A424" r:id="rId423" display="夕暮"/>
    <hyperlink ref="A425" r:id="rId424" display="夕立"/>
    <hyperlink ref="A426" r:id="rId425" display="陽炎"/>
    <hyperlink ref="A427" r:id="rId426" display="雷"/>
    <hyperlink ref="A428" r:id="rId427" display="浦波"/>
    <hyperlink ref="A429" r:id="rId428" display="霞"/>
    <hyperlink ref="A430" r:id="rId429" display="響"/>
    <hyperlink ref="A431" r:id="rId430" display="涼月"/>
    <hyperlink ref="A432" r:id="rId431" display="樫野"/>
    <hyperlink ref="A433" r:id="rId432" display="夕張改"/>
    <hyperlink ref="A434" r:id="rId433" display="神通改"/>
    <hyperlink ref="A435" r:id="rId434" display="川内改"/>
    <hyperlink ref="A436" r:id="rId435" display="阿武隈改"/>
    <hyperlink ref="A437" r:id="rId436" display="祥鳳改"/>
    <hyperlink ref="A438" r:id="rId437" display="飛龍改"/>
    <hyperlink ref="A439" r:id="rId438" display="蒼龍改"/>
    <hyperlink ref="A440" r:id="rId439" display="神風改"/>
    <hyperlink ref="A441" r:id="rId440" display="陽炎改"/>
    <hyperlink ref="A442" r:id="rId441" display="時雨改"/>
    <hyperlink ref="A443" r:id="rId442" display="夕暮改"/>
    <hyperlink ref="A444" r:id="rId443" display="綾波改"/>
    <hyperlink ref="A445" r:id="rId444" display="松風改"/>
    <hyperlink ref="A446" r:id="rId445" display="睦月改"/>
    <hyperlink ref="A447" r:id="rId446" display="如月改"/>
    <hyperlink ref="A448" r:id="rId447" display="浜風改"/>
    <hyperlink ref="A449" r:id="rId448" display="不知火改"/>
    <hyperlink ref="A450" r:id="rId449" display="谷風改"/>
    <hyperlink ref="A451" r:id="rId450" display="試作型ブリMKII"/>
    <hyperlink ref="A452" r:id="rId451" display="汎用型ブリ"/>
    <hyperlink ref="A453" r:id="rId452" display="U-101"/>
    <hyperlink ref="A454" r:id="rId453" display="U-110"/>
    <hyperlink ref="A455" r:id="rId454" display="U-47"/>
    <hyperlink ref="A456" r:id="rId455" display="U-522"/>
    <hyperlink ref="A457" r:id="rId456" display="U-556"/>
    <hyperlink ref="A458" r:id="rId457" display="U-557"/>
    <hyperlink ref="A459" r:id="rId458" display="U-73"/>
    <hyperlink ref="A460" r:id="rId459" display="U-81"/>
    <hyperlink ref="A461" r:id="rId460" display="U-96"/>
    <hyperlink ref="A462" r:id="rId461" display="ティルピッツ"/>
    <hyperlink ref="A463" r:id="rId462" display="ビスマルク"/>
    <hyperlink ref="A464" r:id="rId463" display="フリードリヒ・デア・グローセ"/>
    <hyperlink ref="A465" r:id="rId464" display="グナイゼナウ"/>
    <hyperlink ref="A466" r:id="rId465" display="シャルンホルスト"/>
    <hyperlink ref="A467" r:id="rId466" display="オーディン"/>
    <hyperlink ref="A468" r:id="rId467" display="アドミラル・グラーフ・シュペー"/>
    <hyperlink ref="A469" r:id="rId468" display="アドミラル・ヒッパー"/>
    <hyperlink ref="A470" r:id="rId469" display="アドミラル・ヒッパー（μ兵装）"/>
    <hyperlink ref="A471" r:id="rId470" display="ドイッチュラント"/>
    <hyperlink ref="A472" r:id="rId471" display="プリンツ・オイゲン"/>
    <hyperlink ref="A473" r:id="rId472" display="ローン"/>
    <hyperlink ref="A474" r:id="rId473" display="アドミラル・ヒッパー(μ)"/>
    <hyperlink ref="A475" r:id="rId474" display="ローン(μ)"/>
    <hyperlink ref="A478" r:id="rId475" display="ケルン"/>
    <hyperlink ref="A479" r:id="rId476" display="ライプツィヒ"/>
    <hyperlink ref="A480" r:id="rId477" display="マインツ"/>
    <hyperlink ref="A481" r:id="rId478" display="グラーフ・ツェッペリン"/>
    <hyperlink ref="A482" r:id="rId479" display="ツェッペリンちゃん"/>
    <hyperlink ref="A483" r:id="rId480" display="Z1"/>
    <hyperlink ref="A484" r:id="rId481" display="Z18"/>
    <hyperlink ref="A485" r:id="rId482" display="Z19"/>
    <hyperlink ref="A486" r:id="rId483" display="Z2"/>
    <hyperlink ref="A487" r:id="rId484" display="Z20"/>
    <hyperlink ref="A488" r:id="rId485" display="Z21"/>
    <hyperlink ref="A489" r:id="rId486" display="Z23"/>
    <hyperlink ref="A490" r:id="rId487" display="Z25"/>
    <hyperlink ref="A491" r:id="rId488" display="Z35"/>
    <hyperlink ref="A492" r:id="rId489" display="Z36"/>
    <hyperlink ref="A493" r:id="rId490" display="Z46"/>
    <hyperlink ref="A494" r:id="rId491" display="Z26"/>
    <hyperlink ref="A495" r:id="rId492" display="ライプツィヒ改"/>
    <hyperlink ref="A496" r:id="rId493" display="ケルン改"/>
    <hyperlink ref="A497" r:id="rId494" display="カールスルーエ改"/>
    <hyperlink ref="A498" r:id="rId495" display="Z23改"/>
    <hyperlink ref="A499" r:id="rId496" display="Z1改"/>
    <hyperlink ref="A500" r:id="rId497" display="鞍山"/>
    <hyperlink ref="A501" r:id="rId498" display="逸仙"/>
    <hyperlink ref="A502" r:id="rId499" display="太原"/>
    <hyperlink ref="A503" r:id="rId500" display="長春"/>
    <hyperlink ref="A504" r:id="rId501" display="寧海"/>
    <hyperlink ref="A505" r:id="rId502" display="撫順"/>
    <hyperlink ref="A506" r:id="rId503" display="平海"/>
    <hyperlink ref="A507" r:id="rId504" display="寧海改"/>
    <hyperlink ref="A508" r:id="rId505" display="平海改"/>
    <hyperlink ref="A509" r:id="rId506" display="アヴローラ"/>
    <hyperlink ref="A510" r:id="rId507" display="ガングート"/>
    <hyperlink ref="A511" r:id="rId508" display="グロズヌイ"/>
    <hyperlink ref="A512" r:id="rId509" display="ソビエツカヤ・ロシア"/>
    <hyperlink ref="A513" r:id="rId510" display="タシュケント"/>
    <hyperlink ref="A514" r:id="rId511" display="タシュケント(μ)"/>
    <hyperlink ref="A515" r:id="rId512" display="チャパエフ"/>
    <hyperlink ref="A516" r:id="rId513" display="パーミャチ・メルクーリヤ"/>
    <hyperlink ref="A517" r:id="rId514" display="ミンスク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515"/>
  <tableParts>
    <tablePart r:id="rId516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9" activeCellId="1" sqref="V:V B19"/>
    </sheetView>
  </sheetViews>
  <sheetFormatPr defaultColWidth="8.546875" defaultRowHeight="13.5" zeroHeight="false" outlineLevelRow="0" outlineLevelCol="0"/>
  <sheetData>
    <row r="1" customFormat="false" ht="13.5" hidden="false" customHeight="false" outlineLevel="0" collapsed="false">
      <c r="A1" s="0" t="s">
        <v>581</v>
      </c>
      <c r="B1" s="0" t="s">
        <v>21</v>
      </c>
      <c r="C1" s="0" t="s">
        <v>22</v>
      </c>
      <c r="D1" s="0" t="s">
        <v>23</v>
      </c>
      <c r="E1" s="0" t="s">
        <v>24</v>
      </c>
      <c r="G1" s="42" t="s">
        <v>581</v>
      </c>
      <c r="H1" s="42" t="s">
        <v>21</v>
      </c>
      <c r="I1" s="42" t="s">
        <v>22</v>
      </c>
      <c r="J1" s="42" t="s">
        <v>23</v>
      </c>
      <c r="K1" s="42" t="s">
        <v>24</v>
      </c>
    </row>
    <row r="2" customFormat="false" ht="13.5" hidden="false" customHeight="false" outlineLevel="0" collapsed="false">
      <c r="A2" s="0" t="s">
        <v>32</v>
      </c>
      <c r="B2" s="0" t="n">
        <v>1</v>
      </c>
      <c r="C2" s="0" t="n">
        <v>1</v>
      </c>
      <c r="D2" s="0" t="n">
        <v>1</v>
      </c>
      <c r="E2" s="0" t="n">
        <v>1</v>
      </c>
      <c r="G2" s="42" t="s">
        <v>32</v>
      </c>
      <c r="H2" s="42" t="n">
        <v>1</v>
      </c>
      <c r="I2" s="42" t="n">
        <v>1</v>
      </c>
      <c r="J2" s="42" t="n">
        <v>1</v>
      </c>
      <c r="K2" s="42" t="n">
        <v>1.2</v>
      </c>
    </row>
    <row r="3" customFormat="false" ht="13.5" hidden="false" customHeight="false" outlineLevel="0" collapsed="false">
      <c r="A3" s="0" t="s">
        <v>52</v>
      </c>
      <c r="B3" s="0" t="n">
        <v>1</v>
      </c>
      <c r="C3" s="0" t="n">
        <v>1</v>
      </c>
      <c r="D3" s="0" t="n">
        <v>1</v>
      </c>
      <c r="E3" s="0" t="n">
        <v>1</v>
      </c>
      <c r="G3" s="42" t="s">
        <v>52</v>
      </c>
      <c r="H3" s="42" t="n">
        <v>1</v>
      </c>
      <c r="I3" s="42" t="n">
        <v>1</v>
      </c>
      <c r="J3" s="42" t="n">
        <v>1.2</v>
      </c>
      <c r="K3" s="42" t="n">
        <v>1</v>
      </c>
    </row>
    <row r="4" customFormat="false" ht="13.5" hidden="false" customHeight="false" outlineLevel="0" collapsed="false">
      <c r="A4" s="0" t="s">
        <v>39</v>
      </c>
      <c r="B4" s="0" t="n">
        <v>1</v>
      </c>
      <c r="C4" s="0" t="n">
        <v>1</v>
      </c>
      <c r="D4" s="0" t="n">
        <v>1</v>
      </c>
      <c r="E4" s="0" t="n">
        <v>1</v>
      </c>
      <c r="G4" s="42" t="s">
        <v>39</v>
      </c>
      <c r="H4" s="42" t="n">
        <v>1.2</v>
      </c>
      <c r="I4" s="42" t="n">
        <v>1.2</v>
      </c>
      <c r="J4" s="42" t="n">
        <v>1</v>
      </c>
      <c r="K4" s="42" t="n">
        <v>0.8</v>
      </c>
    </row>
    <row r="5" customFormat="false" ht="13.5" hidden="false" customHeight="false" outlineLevel="0" collapsed="false">
      <c r="A5" s="0" t="s">
        <v>47</v>
      </c>
      <c r="B5" s="0" t="n">
        <v>1</v>
      </c>
      <c r="C5" s="0" t="n">
        <v>1</v>
      </c>
      <c r="D5" s="0" t="n">
        <v>1</v>
      </c>
      <c r="E5" s="0" t="n">
        <v>1</v>
      </c>
      <c r="G5" s="42" t="s">
        <v>47</v>
      </c>
      <c r="H5" s="42" t="n">
        <v>1.2</v>
      </c>
      <c r="I5" s="42" t="n">
        <v>1</v>
      </c>
      <c r="J5" s="42" t="n">
        <v>0.8</v>
      </c>
      <c r="K5" s="42" t="n">
        <v>0.5</v>
      </c>
    </row>
    <row r="6" customFormat="false" ht="13.5" hidden="false" customHeight="false" outlineLevel="0" collapsed="false">
      <c r="A6" s="0" t="s">
        <v>41</v>
      </c>
      <c r="B6" s="0" t="n">
        <v>1</v>
      </c>
      <c r="C6" s="0" t="n">
        <v>1</v>
      </c>
      <c r="D6" s="0" t="n">
        <v>1</v>
      </c>
      <c r="E6" s="0" t="n">
        <v>1</v>
      </c>
      <c r="G6" s="42" t="s">
        <v>41</v>
      </c>
      <c r="H6" s="42" t="n">
        <v>1</v>
      </c>
      <c r="I6" s="42" t="n">
        <v>0.5</v>
      </c>
      <c r="J6" s="42" t="n">
        <v>0.5</v>
      </c>
      <c r="K6" s="42" t="n">
        <v>1.3</v>
      </c>
    </row>
    <row r="7" customFormat="false" ht="13.5" hidden="false" customHeight="false" outlineLevel="0" collapsed="false">
      <c r="A7" s="0" t="s">
        <v>28</v>
      </c>
      <c r="B7" s="0" t="n">
        <v>1</v>
      </c>
      <c r="C7" s="0" t="n">
        <v>1</v>
      </c>
      <c r="D7" s="0" t="n">
        <v>1</v>
      </c>
      <c r="E7" s="0" t="n">
        <v>1</v>
      </c>
      <c r="G7" s="42" t="s">
        <v>28</v>
      </c>
      <c r="H7" s="42" t="n">
        <v>1</v>
      </c>
      <c r="I7" s="42" t="n">
        <v>1.2</v>
      </c>
      <c r="J7" s="42" t="n">
        <v>1.2</v>
      </c>
      <c r="K7" s="42" t="n">
        <v>0.5</v>
      </c>
    </row>
    <row r="8" customFormat="false" ht="13.5" hidden="false" customHeight="false" outlineLevel="0" collapsed="false">
      <c r="A8" s="0" t="s">
        <v>75</v>
      </c>
      <c r="B8" s="0" t="n">
        <v>1</v>
      </c>
      <c r="C8" s="0" t="n">
        <v>1</v>
      </c>
      <c r="D8" s="0" t="n">
        <v>1</v>
      </c>
      <c r="E8" s="0" t="n">
        <v>1</v>
      </c>
      <c r="G8" s="42" t="s">
        <v>75</v>
      </c>
      <c r="H8" s="42" t="n">
        <v>1.2</v>
      </c>
      <c r="I8" s="42" t="n">
        <v>0.8</v>
      </c>
      <c r="J8" s="42" t="n">
        <v>0.8</v>
      </c>
      <c r="K8" s="42" t="n">
        <v>0.7</v>
      </c>
    </row>
    <row r="9" customFormat="false" ht="13.5" hidden="false" customHeight="false" outlineLevel="0" collapsed="false">
      <c r="A9" s="0" t="s">
        <v>35</v>
      </c>
      <c r="B9" s="0" t="n">
        <v>1</v>
      </c>
      <c r="C9" s="0" t="n">
        <v>1</v>
      </c>
      <c r="D9" s="0" t="n">
        <v>1</v>
      </c>
      <c r="E9" s="0" t="n">
        <v>1</v>
      </c>
      <c r="G9" s="42" t="s">
        <v>35</v>
      </c>
      <c r="H9" s="42" t="n">
        <v>1</v>
      </c>
      <c r="I9" s="42" t="n">
        <v>1</v>
      </c>
      <c r="J9" s="42" t="n">
        <v>1</v>
      </c>
      <c r="K9" s="42" t="n">
        <v>0.8</v>
      </c>
    </row>
    <row r="10" customFormat="false" ht="13.5" hidden="false" customHeight="false" outlineLevel="0" collapsed="false">
      <c r="A10" s="0" t="s">
        <v>358</v>
      </c>
      <c r="B10" s="0" t="n">
        <v>1</v>
      </c>
      <c r="C10" s="0" t="n">
        <v>1</v>
      </c>
      <c r="D10" s="0" t="n">
        <v>1</v>
      </c>
      <c r="E10" s="0" t="n">
        <v>1</v>
      </c>
      <c r="G10" s="42" t="s">
        <v>358</v>
      </c>
      <c r="H10" s="42" t="n">
        <v>1</v>
      </c>
      <c r="I10" s="42" t="n">
        <v>0.9</v>
      </c>
      <c r="J10" s="42" t="n">
        <v>0.8</v>
      </c>
      <c r="K10" s="42" t="n">
        <v>0.7</v>
      </c>
    </row>
    <row r="11" customFormat="false" ht="13.5" hidden="false" customHeight="false" outlineLevel="0" collapsed="false">
      <c r="A11" s="0" t="s">
        <v>436</v>
      </c>
      <c r="B11" s="0" t="n">
        <v>1</v>
      </c>
      <c r="C11" s="0" t="n">
        <v>1</v>
      </c>
      <c r="D11" s="0" t="n">
        <v>1</v>
      </c>
      <c r="E11" s="0" t="n">
        <v>1</v>
      </c>
      <c r="G11" s="42" t="s">
        <v>436</v>
      </c>
      <c r="H11" s="42" t="n">
        <v>1</v>
      </c>
      <c r="I11" s="42" t="n">
        <v>1</v>
      </c>
      <c r="J11" s="42" t="n">
        <v>1.2</v>
      </c>
      <c r="K11" s="42" t="n">
        <v>0.6</v>
      </c>
    </row>
    <row r="12" customFormat="false" ht="13.5" hidden="false" customHeight="false" outlineLevel="0" collapsed="false">
      <c r="A12" s="0" t="s">
        <v>253</v>
      </c>
      <c r="B12" s="0" t="n">
        <v>1</v>
      </c>
      <c r="C12" s="0" t="n">
        <v>1</v>
      </c>
      <c r="D12" s="0" t="n">
        <v>1</v>
      </c>
      <c r="E12" s="0" t="n">
        <v>1</v>
      </c>
      <c r="G12" s="42" t="s">
        <v>253</v>
      </c>
      <c r="H12" s="42" t="n">
        <v>1.5</v>
      </c>
      <c r="I12" s="42" t="n">
        <v>0.6</v>
      </c>
      <c r="J12" s="42" t="n">
        <v>0.5</v>
      </c>
      <c r="K12" s="42" t="n">
        <v>1.2</v>
      </c>
    </row>
    <row r="13" customFormat="false" ht="13.5" hidden="false" customHeight="false" outlineLevel="0" collapsed="false">
      <c r="A13" s="0" t="s">
        <v>491</v>
      </c>
      <c r="B13" s="0" t="n">
        <v>1</v>
      </c>
      <c r="C13" s="0" t="n">
        <v>1</v>
      </c>
      <c r="D13" s="0" t="n">
        <v>1</v>
      </c>
      <c r="E13" s="0" t="n">
        <v>1</v>
      </c>
      <c r="G13" s="42" t="s">
        <v>491</v>
      </c>
      <c r="H13" s="42" t="n">
        <v>0.5</v>
      </c>
      <c r="I13" s="42" t="n">
        <v>1</v>
      </c>
      <c r="J13" s="42" t="n">
        <v>1</v>
      </c>
      <c r="K13" s="42" t="n">
        <v>1.3</v>
      </c>
    </row>
    <row r="14" customFormat="false" ht="13.5" hidden="false" customHeight="false" outlineLevel="0" collapsed="false">
      <c r="A14" s="0" t="s">
        <v>158</v>
      </c>
      <c r="B14" s="0" t="n">
        <v>1</v>
      </c>
      <c r="C14" s="0" t="n">
        <v>1</v>
      </c>
      <c r="D14" s="0" t="n">
        <v>1</v>
      </c>
      <c r="E14" s="0" t="n">
        <v>1</v>
      </c>
      <c r="G14" s="42" t="s">
        <v>158</v>
      </c>
      <c r="H14" s="42" t="n">
        <v>0</v>
      </c>
      <c r="I14" s="42" t="n">
        <v>1</v>
      </c>
      <c r="J14" s="42" t="n">
        <v>1.5</v>
      </c>
      <c r="K14" s="42" t="n">
        <v>1.3</v>
      </c>
    </row>
    <row r="15" customFormat="false" ht="13.5" hidden="false" customHeight="false" outlineLevel="0" collapsed="false">
      <c r="A15" s="0" t="s">
        <v>360</v>
      </c>
      <c r="B15" s="0" t="n">
        <v>1</v>
      </c>
      <c r="C15" s="0" t="n">
        <v>1</v>
      </c>
      <c r="D15" s="0" t="n">
        <v>1</v>
      </c>
      <c r="E15" s="0" t="n">
        <v>1</v>
      </c>
      <c r="G15" s="42" t="s">
        <v>582</v>
      </c>
      <c r="H15" s="42" t="n">
        <v>1.2</v>
      </c>
      <c r="I15" s="42" t="n">
        <v>0.5</v>
      </c>
      <c r="J15" s="42" t="n">
        <v>0.5</v>
      </c>
      <c r="K15" s="42" t="n">
        <v>1.2</v>
      </c>
    </row>
    <row r="18" customFormat="false" ht="13.5" hidden="false" customHeight="false" outlineLevel="0" collapsed="false">
      <c r="B18" s="0" t="s">
        <v>583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2020-11-06T11:21:54Z</dcterms:created>
  <dc:creator>渡辺醍醐</dc:creator>
  <dc:description/>
  <dc:language>ja-JP</dc:language>
  <cp:lastModifiedBy/>
  <dcterms:modified xsi:type="dcterms:W3CDTF">2020-11-16T13:09:13Z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